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0730" windowHeight="11760"/>
  </bookViews>
  <sheets>
    <sheet name="Sheet1" sheetId="1" r:id="rId1"/>
    <sheet name="Sheet2" sheetId="2" r:id="rId2"/>
  </sheets>
  <definedNames>
    <definedName name="_xlnm.Print_Area" localSheetId="0">Sheet1!$A$1:$J$74</definedName>
    <definedName name="_xlnm.Print_Titles" localSheetId="0">Sheet1!$8:$10</definedName>
  </definedNames>
  <calcPr calcId="124519"/>
</workbook>
</file>

<file path=xl/calcChain.xml><?xml version="1.0" encoding="utf-8"?>
<calcChain xmlns="http://schemas.openxmlformats.org/spreadsheetml/2006/main">
  <c r="J73" i="1"/>
  <c r="J72"/>
  <c r="J66"/>
  <c r="J67"/>
  <c r="J68"/>
  <c r="J69"/>
  <c r="J65"/>
  <c r="J58"/>
  <c r="J59"/>
  <c r="J60"/>
  <c r="J61"/>
  <c r="J57"/>
  <c r="J54"/>
  <c r="J50"/>
  <c r="J51"/>
  <c r="J49"/>
  <c r="J46"/>
  <c r="J45"/>
  <c r="J42"/>
  <c r="J30"/>
  <c r="J31"/>
  <c r="J32"/>
  <c r="J33"/>
  <c r="J34"/>
  <c r="J35"/>
  <c r="J36"/>
  <c r="J37"/>
  <c r="J38"/>
  <c r="J39"/>
  <c r="J29"/>
  <c r="J14"/>
  <c r="J15"/>
  <c r="J16"/>
  <c r="J17"/>
  <c r="J18"/>
  <c r="J19"/>
  <c r="J20"/>
  <c r="J21"/>
  <c r="J22"/>
  <c r="J23"/>
  <c r="J24"/>
  <c r="J25"/>
  <c r="J26"/>
  <c r="J13"/>
  <c r="F48"/>
  <c r="F28"/>
  <c r="F12" l="1"/>
  <c r="F44"/>
  <c r="J71"/>
  <c r="F71"/>
  <c r="F64"/>
  <c r="F56"/>
  <c r="J28"/>
  <c r="J12"/>
  <c r="J48" l="1"/>
  <c r="J64" l="1"/>
  <c r="J56"/>
  <c r="J53"/>
  <c r="J44"/>
  <c r="J41"/>
  <c r="F53"/>
  <c r="F41"/>
  <c r="F74" l="1"/>
  <c r="I87" s="1"/>
  <c r="J74"/>
</calcChain>
</file>

<file path=xl/sharedStrings.xml><?xml version="1.0" encoding="utf-8"?>
<sst xmlns="http://schemas.openxmlformats.org/spreadsheetml/2006/main" count="317" uniqueCount="171">
  <si>
    <t>T.C.VI.10</t>
  </si>
  <si>
    <t xml:space="preserve">URUSAN/BIDANG URUSAN PEMERINTAHAN DAERAH DAN PROGRAM/KEGIATAN </t>
  </si>
  <si>
    <t xml:space="preserve">INDIKATOR KINERJA PROGRAM/KEGIATAN </t>
  </si>
  <si>
    <t>LOKASI</t>
  </si>
  <si>
    <t>TARGET CAPAIAN KINERJA</t>
  </si>
  <si>
    <t>KEBUTUHAN DANA/PAGU INDIKATIF</t>
  </si>
  <si>
    <t>SUMBER DANA</t>
  </si>
  <si>
    <t>CATATAN PENTING</t>
  </si>
  <si>
    <t>2</t>
  </si>
  <si>
    <t>3</t>
  </si>
  <si>
    <t>4</t>
  </si>
  <si>
    <t>5</t>
  </si>
  <si>
    <t>6</t>
  </si>
  <si>
    <t>7</t>
  </si>
  <si>
    <t>8</t>
  </si>
  <si>
    <t>9</t>
  </si>
  <si>
    <t>10</t>
  </si>
  <si>
    <t xml:space="preserve">PROGRAM PELAYANAN ADM PERKANTORAN </t>
  </si>
  <si>
    <t>Meningkatnya Pelayanan Administrasi Perkantoran</t>
  </si>
  <si>
    <t xml:space="preserve">Penyediaan Jasa Surat Menyurat </t>
  </si>
  <si>
    <t>Terlaksananya administrasi surat menyurat</t>
  </si>
  <si>
    <t>APBD</t>
  </si>
  <si>
    <t>Penyediaan Jasa Komunikasi, Sumber Daya  Air &amp; Listrik</t>
  </si>
  <si>
    <t>Jakarta, Bogor dan Yogyakarta</t>
  </si>
  <si>
    <t xml:space="preserve">Penyediaan Jasa Jaminan Barang Milik Daerah </t>
  </si>
  <si>
    <t xml:space="preserve">Penyediaan Jasa Kebersihan, Pengamanan dan Sopir Kantor </t>
  </si>
  <si>
    <t>Jakarta</t>
  </si>
  <si>
    <t>Penyediaan Alat Tulis Kantor</t>
  </si>
  <si>
    <t>Penyediaan Barang Cetakan dan Penggandaan</t>
  </si>
  <si>
    <t>Penyediaan Peralatan Rumah Tangga</t>
  </si>
  <si>
    <t>Penyediaan Bahan Bacaan dan Peraturan Perundang-undangan</t>
  </si>
  <si>
    <t xml:space="preserve">Penyediaan Makanan dan Minuman </t>
  </si>
  <si>
    <t>Tersedianya makanan &amp; minuman rapat dan tamu kantor pada Badan Penghubung</t>
  </si>
  <si>
    <t>Rapat-Rapat Koordinasi dan Konsultasi Dalam dan Luar Daerah</t>
  </si>
  <si>
    <t>Terlaksananya rapat, dan koordinasi serta konsultasi di dalam maupun luar daerah</t>
  </si>
  <si>
    <t>Penyediaan Jasa Informasi, Dokumentasi dan Publilkasi</t>
  </si>
  <si>
    <t>Terlaksananya penyediaan jasa informasi, dokumentasi dan publikasi kegiatan Pemda Sumbar di Jakarta serta beroperasinya Pemprov Sumbar TV</t>
  </si>
  <si>
    <t>PROGRAM PENINGKATAN SARANA DAN PRASARANA APARATUR</t>
  </si>
  <si>
    <t>Meningkatnya sarana &amp; Prasarana Perkantoran dan Aparatur</t>
  </si>
  <si>
    <t>Pemeliharaan Rutin/Berkala alat studio, alat komunikasi dan informasi</t>
  </si>
  <si>
    <t>Pemeliharaan Rutin/berkala kendaraan dinas/operasional</t>
  </si>
  <si>
    <t xml:space="preserve">Terlaksananya pemeliharaan rutin/berkala alat studio, alat komunikasi dan informasi </t>
  </si>
  <si>
    <t>Pemeliharaan Rutin/Berkala Komputer dan Jaringan Komputerisasi</t>
  </si>
  <si>
    <t>PROGRAM PENINGKATAN DISIPLIN APARATUR</t>
  </si>
  <si>
    <t xml:space="preserve">Meningkatnya Disiplin Aparatur </t>
  </si>
  <si>
    <t>Pengadaan Pakaian Dinas beserta perlengkapannya</t>
  </si>
  <si>
    <t>PROGRAM PENINGKATAN KAPASITAS SUMBER DAYA APARATUR</t>
  </si>
  <si>
    <t xml:space="preserve">Meningkatnya Kapasitas Sumber Daya Aparatur </t>
  </si>
  <si>
    <t xml:space="preserve">Bimbingan Teknis Implementasi Peraturan Perundang-Undangan </t>
  </si>
  <si>
    <t>Tersedianya SDM Aparatur yang berkualitas</t>
  </si>
  <si>
    <t xml:space="preserve">PROGRAM PENINGKATAN PENGEMBANGAN SISTEM PELAPORAN CAPAIAN KINERJA DAN KEUANGAN </t>
  </si>
  <si>
    <t>Penyusunan Laporan Capaian Kinerja dan Ikhtisar Realisasi Kinerja SKPD</t>
  </si>
  <si>
    <t xml:space="preserve">Terselenggaranya pengembangan sistem pelaporan </t>
  </si>
  <si>
    <t xml:space="preserve">Penatausahaan Keuangan SKPD </t>
  </si>
  <si>
    <t xml:space="preserve">Terlaksananya pengadaan pakaian dinas beserta perlengkapannya </t>
  </si>
  <si>
    <t>Penyusunan Perencanaan dan Penganggaran SKPD</t>
  </si>
  <si>
    <t>Terlaksananya penyusunan dokumen perencanaan</t>
  </si>
  <si>
    <t>PROGRAM PENINGKATAN PELAYANAN KEDINASAN</t>
  </si>
  <si>
    <t>Penyediaan Jasa Pelayanan Tamu Pemerintah Daerah</t>
  </si>
  <si>
    <t xml:space="preserve">Meningkatnya Pelayanan Kedinasan </t>
  </si>
  <si>
    <t xml:space="preserve">PROGRAM PENINGKATAN KINERJA PERANGKAT DAERAH DAN KETATALAKSANAAN PEMERINTAH DAERAH </t>
  </si>
  <si>
    <t xml:space="preserve">Meningkatnya Kinerja Perangkat Daerah dan Ketatalaksanaan Pemerintah Daerah </t>
  </si>
  <si>
    <t xml:space="preserve">Terlaksananya kegiatan ceramah di bidang kerohanian/agama serta silaturahin antar sesama perantau Minang </t>
  </si>
  <si>
    <t>Meningkatnya Pengembangan Sistem Pelaporan</t>
  </si>
  <si>
    <t>Terlaksananya kegiatan sosialisasi hasil-hasil pembangunan Sumatera Barat kepada Masyarakat Minang se-Jabodetabek</t>
  </si>
  <si>
    <t>Akselerasi Pengurusan Manajemen Pemerintahan Daerah ke Pemerintah Pusat</t>
  </si>
  <si>
    <t>Terselenggaranya koordinasi dan pengurusan kepentingan daerah ke Kementrian, Instansi /Lembaga Pusat</t>
  </si>
  <si>
    <t>Partisipasi dan Promosi Potensi Daerah pada event Promosi di Jakarta</t>
  </si>
  <si>
    <t xml:space="preserve">Terlaksananya kerjasama promosi potensi daerah pada kegiatan promosi di Jakarta </t>
  </si>
  <si>
    <t>PROGRAM PENINGKATAN PELAYANAN PUBLIK</t>
  </si>
  <si>
    <t>Meningkatnya Pelayanan Publik</t>
  </si>
  <si>
    <t>Pengelolaan Asrama Mahasiswa Putra dan Putri Minang Yogyakarta dan Bogor</t>
  </si>
  <si>
    <t>150 Orang</t>
  </si>
  <si>
    <t>12 Bulan</t>
  </si>
  <si>
    <t>1 Tahun</t>
  </si>
  <si>
    <t>1 Unit Mesin Fax, 1 Unit Handycam, 1 Unit Infocus, 3 Unit Camera Digital dan 9 Unit Telepon</t>
  </si>
  <si>
    <t>1 Tahun 11 Unit Kendaraan Dinas Operasional</t>
  </si>
  <si>
    <t>31 Unit Komputer, 7 Unit Printer, 3 Unit Laptop, 5 Notebook</t>
  </si>
  <si>
    <t>48 Orang Pegawai dan 18 Orang Protokol</t>
  </si>
  <si>
    <t>26 Orang</t>
  </si>
  <si>
    <t>1 Kali</t>
  </si>
  <si>
    <t>Asrama Yogya dan Bogor</t>
  </si>
  <si>
    <t xml:space="preserve">Peningkatan Kualitas Kerohanian dan Ceramah Agama Bagi  Masyarakat Minang </t>
  </si>
  <si>
    <t xml:space="preserve">Sosialisasi  Program Pembangunan Sumatera Barat </t>
  </si>
  <si>
    <t>Terlaksananya Pembinaan dan Peningkatan Peran Serta Pemuda  Dalam Pembangunan</t>
  </si>
  <si>
    <t>Terlaksananya Promosi Potensi Daerah Dengan Kementerian/Lembaga Terkait</t>
  </si>
  <si>
    <t>Gelar Citra Promosi Daerah Dalam Acara Khusus Anjungan Sumbar TMII</t>
  </si>
  <si>
    <t>Terlaksanya Gelar Citra Promosi Daerah di ASB TMII</t>
  </si>
  <si>
    <t>1 Event</t>
  </si>
  <si>
    <t>PROGRAM PENGEMBANGAN DATA DAN INFORMASI</t>
  </si>
  <si>
    <t>Meningkatnya Program Pengembangan Data Informasi dan Komunikasi</t>
  </si>
  <si>
    <t>Pengelolaan Promosi dan Informasi Sumatera Barat Melalui Sumbar TV</t>
  </si>
  <si>
    <t>Terlaksananya Pengelolaan dan Promosi Sumatera Barat melalui Sumbar TV</t>
  </si>
  <si>
    <t>3 Kali</t>
  </si>
  <si>
    <t>Pemeliharaan Rutin/Berkala Gedung Kantor</t>
  </si>
  <si>
    <t>Terlaksananya Pemeliharaan Rutin/Berkala Gedung</t>
  </si>
  <si>
    <t>RENCANA TAHUN 2020</t>
  </si>
  <si>
    <t>PERKIRAAN MAJU RENCANA TAHUN 2021</t>
  </si>
  <si>
    <t>RENCANA PROGRAM DAN KEGIATAN SKPD TAHUN 2020</t>
  </si>
  <si>
    <t>DAN PERKIRAAN MAJU TAHUN 2021</t>
  </si>
  <si>
    <t>1 Tahun 1 Orang PTT, 7 Orang Sopir, 4 Orang Tenaga Pengaman, dan 5 Orang Cleaning Service</t>
  </si>
  <si>
    <t>Terpenuhinya kebutuhan peralatan dan perlengkapan kantor</t>
  </si>
  <si>
    <t>Recorder, 1 printer dan peralatan kantor</t>
  </si>
  <si>
    <t>Penyediaan Jasa Pembinaan Fisik dan Mental Aparatur</t>
  </si>
  <si>
    <t>Terlaksananya pembinaan fisik dan mental aparatur</t>
  </si>
  <si>
    <t>Penyediaan Jasa Sewa Kantor dan Rumah Jabatan</t>
  </si>
  <si>
    <t>Terlaksananya penyediaan jasa sewa gedung kantor dan rumah jabatan</t>
  </si>
  <si>
    <t>Rehabilitasi Sedang/Berat Gedung Kantor</t>
  </si>
  <si>
    <t>Terlaksananya rehabilitasi gedung kantor</t>
  </si>
  <si>
    <t>Sosialisasi Peraturan dan Perundang - undangan</t>
  </si>
  <si>
    <t>Meningkatnya pengetahuan aparatur terhadap peraturan perundang - undangan</t>
  </si>
  <si>
    <t>9 Orang</t>
  </si>
  <si>
    <t>600 Orang Undangan</t>
  </si>
  <si>
    <t>1  Event</t>
  </si>
  <si>
    <t>Kebutuhan listrik, air dan telekomunikasi OPD yang terpenuhi</t>
  </si>
  <si>
    <t>Terlaksananya pembayaran PBB Asrama Putera dan Puteri Minang dan Pembayaran Premi Asuransi Bangunan dan Kendaraan dinas operasional selama</t>
  </si>
  <si>
    <t>PBB 3 asrama, PBB Anjungan Sumbar TMII dan asuransi 11 kendaraan dinas</t>
  </si>
  <si>
    <t>Tersedianya Jasa Kebersihan, Sopir dan Pengamanan Badan Penghubung Provinsi Sumatera Barat</t>
  </si>
  <si>
    <t>1 Orang PTT, 1 Orang Petugas Teknis Lapangan, 7 Orang Sopir, 4 Orang Tenaga Pengaman, dan 5 Orang Cleaning Service</t>
  </si>
  <si>
    <t>Terpenuhinya kebutuhan Alat Tulis Kantor</t>
  </si>
  <si>
    <t>Tersedianya Barang Cetakan dan Penggandaan Yang Menunjang Operasional Kantor</t>
  </si>
  <si>
    <t>Penyediaan Komponen Instalasi Listrik/Penerangan Bangunan Kantor</t>
  </si>
  <si>
    <t>Tersedianya komponen dan alat listrik/penerangan</t>
  </si>
  <si>
    <t>Terpenuhinya Kebutuhan Peralatan rumah tangga</t>
  </si>
  <si>
    <t>Jumlah surat kabar, buku peraturan dan bacaan lainnya</t>
  </si>
  <si>
    <t>Dalam dan Luar Daerah</t>
  </si>
  <si>
    <t>Pengadaan Kendaraan Dinas/Operasional</t>
  </si>
  <si>
    <t>Terlaksananya Pengadaan Kendaraan Dinas/Operasional</t>
  </si>
  <si>
    <t>Pengadaan Komputer dan Jaringan Komputerisasi</t>
  </si>
  <si>
    <t>Terlaksananya Pengadaan Komputer dan Jaringan Komputerisasi</t>
  </si>
  <si>
    <t>Pemeliharaan Rutin/Berkala Peralatan/Perlengkapan Gedung Kantor</t>
  </si>
  <si>
    <t>Terlaksananya Pemeliharaan Rutin/Berkala Peralatan/Perengkapan Gedung Kantor</t>
  </si>
  <si>
    <t>Terlaksananya pemeliharaan rutin/berkala kendaraan dinas/operasional</t>
  </si>
  <si>
    <t>- 12 Bulan                                    -11 Unit Kendaraan Dinas Operasional</t>
  </si>
  <si>
    <t>1 Unit Mesin Fax, 1 Unit Telepon, 1 Unit Camera Digital, 1 Unit Infocus, 1 Unit Handycam, 12 Bulan Suku Cadang</t>
  </si>
  <si>
    <t>Terpeliharanya peralatan komputer &amp; jaringan komputerisasi kantor</t>
  </si>
  <si>
    <t>7 Unit Komputer, 6 Unit Printer, 4 Unit Laptop, 1 Unit Notebook, 1 Unit Mesin Scan, Aset Tetap Lainnya 12 Bulan</t>
  </si>
  <si>
    <t>Pengelolaan, Pengawasan dan Pengendalian Aset SKPD</t>
  </si>
  <si>
    <t>Honorarium Pengelola Aset</t>
  </si>
  <si>
    <t>LAKIP OPD, LPPD OPD, LKPJ OPD dan Dokumen Laporan Lainnya</t>
  </si>
  <si>
    <t>Tersedianya pembayaran Honorarium Pengelola Keuangan selama 12 bulan</t>
  </si>
  <si>
    <t>Terlaksananya penyediaan jasa pelayanan tamu pada Badan Penghubung selama 12 bulan</t>
  </si>
  <si>
    <t>400 Orang</t>
  </si>
  <si>
    <t>Sumatera Barat Expo Tahun 2020</t>
  </si>
  <si>
    <t>Terselenggaranya Sumatera Barat Expo tahun 20120</t>
  </si>
  <si>
    <t>2 Kali</t>
  </si>
  <si>
    <t>Penampilan Anjungan Sumatera Barat Dalam Iven Taman Mini Indonesia Indah (TMII)</t>
  </si>
  <si>
    <t>Promosi Potensi Daerah Dengan Kementerian/Lembaga Terkait</t>
  </si>
  <si>
    <t>1 Kali Kegiatan, 100 Orang</t>
  </si>
  <si>
    <t>Peningkatan Motivasi Generasi Muda Minang di Perantau</t>
  </si>
  <si>
    <t>Terlaksananya Fasilitasi Pertemuan dan Peningkatan Motivasi Generasi Muda Di Perantau</t>
  </si>
  <si>
    <t>Jabodetabek dan Yogyakarta</t>
  </si>
  <si>
    <t>Terlaksananya Pengelolaan Asrama Mahasiswa Minang di Yogyakarta dan Bogor</t>
  </si>
  <si>
    <t>Pembuatan Buku Agenda Badan Penghubung Provinsi Sumatera Barat</t>
  </si>
  <si>
    <t>Buku Agenda Badan Penghubung Provinsi Sumatera Barat</t>
  </si>
  <si>
    <t>200 Buku Agenda</t>
  </si>
  <si>
    <t>NO</t>
  </si>
  <si>
    <t>BADAN PENGHUBUNG PROVINSI SUMATERA BARAT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</si>
  <si>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</si>
  <si>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</si>
  <si>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</si>
  <si>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</si>
  <si>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</si>
  <si>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</si>
  <si>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</si>
  <si>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</si>
  <si>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</si>
  <si>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Peningkatan Kualitas Promosi Anjungan Sumatera Barat TMII</t>
  </si>
  <si>
    <t>Penyediaan Jasa Peralatan dan Perlengkapan Kantor</t>
  </si>
  <si>
    <t>Pemeliharaan Rutin/Berkala Peralatan/Perlengkapan Kantor</t>
  </si>
  <si>
    <t>Terlaksananya Pemeliharaan Rutin/Berkala Peralatan/Perengkapan Kantor</t>
  </si>
</sst>
</file>

<file path=xl/styles.xml><?xml version="1.0" encoding="utf-8"?>
<styleSheet xmlns="http://schemas.openxmlformats.org/spreadsheetml/2006/main">
  <numFmts count="1">
    <numFmt numFmtId="164" formatCode="_-* #,##0_-;\-* #,##0_-;_-* &quot;-&quot;_-;_-@_-"/>
  </numFmts>
  <fonts count="9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b/>
      <sz val="11"/>
      <color theme="1"/>
      <name val="Baskerville Old Face"/>
      <family val="1"/>
    </font>
    <font>
      <b/>
      <sz val="12"/>
      <color theme="1"/>
      <name val="Baskerville Old Face"/>
      <family val="1"/>
    </font>
    <font>
      <sz val="11"/>
      <color theme="1"/>
      <name val="Baskerville Old Face"/>
      <family val="1"/>
    </font>
    <font>
      <b/>
      <sz val="11"/>
      <name val="Baskerville Old Face"/>
      <family val="1"/>
    </font>
    <font>
      <sz val="11"/>
      <name val="Baskerville Old Face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horizontal="center"/>
    </xf>
    <xf numFmtId="164" fontId="0" fillId="0" borderId="0" xfId="1" applyFont="1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1" applyFont="1"/>
    <xf numFmtId="0" fontId="6" fillId="3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6" fillId="4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4" xfId="0" quotePrefix="1" applyFont="1" applyFill="1" applyBorder="1" applyAlignment="1">
      <alignment horizontal="center" vertical="center"/>
    </xf>
    <xf numFmtId="0" fontId="6" fillId="2" borderId="2" xfId="0" quotePrefix="1" applyFont="1" applyFill="1" applyBorder="1" applyAlignment="1">
      <alignment horizontal="center" vertical="center"/>
    </xf>
    <xf numFmtId="164" fontId="6" fillId="2" borderId="2" xfId="1" quotePrefix="1" applyFont="1" applyFill="1" applyBorder="1" applyAlignment="1">
      <alignment horizontal="center" vertical="center"/>
    </xf>
    <xf numFmtId="0" fontId="6" fillId="2" borderId="9" xfId="0" quotePrefix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5" xfId="0" quotePrefix="1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164" fontId="6" fillId="0" borderId="1" xfId="1" quotePrefix="1" applyFont="1" applyBorder="1" applyAlignment="1">
      <alignment horizontal="center" vertical="center"/>
    </xf>
    <xf numFmtId="0" fontId="6" fillId="0" borderId="8" xfId="0" quotePrefix="1" applyFont="1" applyBorder="1" applyAlignment="1">
      <alignment horizontal="center" vertical="center"/>
    </xf>
    <xf numFmtId="0" fontId="7" fillId="3" borderId="15" xfId="0" applyFont="1" applyFill="1" applyBorder="1" applyAlignment="1">
      <alignment wrapText="1"/>
    </xf>
    <xf numFmtId="0" fontId="7" fillId="3" borderId="1" xfId="0" applyFont="1" applyFill="1" applyBorder="1"/>
    <xf numFmtId="0" fontId="7" fillId="3" borderId="1" xfId="0" applyFont="1" applyFill="1" applyBorder="1" applyAlignment="1">
      <alignment horizontal="center"/>
    </xf>
    <xf numFmtId="164" fontId="7" fillId="3" borderId="1" xfId="1" applyFont="1" applyFill="1" applyBorder="1"/>
    <xf numFmtId="164" fontId="7" fillId="3" borderId="8" xfId="1" applyFont="1" applyFill="1" applyBorder="1"/>
    <xf numFmtId="0" fontId="6" fillId="3" borderId="0" xfId="0" applyFont="1" applyFill="1"/>
    <xf numFmtId="0" fontId="8" fillId="0" borderId="15" xfId="0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horizontal="center" vertical="top"/>
    </xf>
    <xf numFmtId="9" fontId="8" fillId="0" borderId="1" xfId="0" applyNumberFormat="1" applyFont="1" applyBorder="1" applyAlignment="1">
      <alignment horizontal="center" vertical="top" wrapText="1"/>
    </xf>
    <xf numFmtId="164" fontId="8" fillId="0" borderId="1" xfId="1" applyFont="1" applyBorder="1" applyAlignment="1">
      <alignment vertical="top"/>
    </xf>
    <xf numFmtId="164" fontId="8" fillId="0" borderId="8" xfId="0" applyNumberFormat="1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9" fontId="8" fillId="0" borderId="1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0" fontId="8" fillId="0" borderId="1" xfId="0" applyFont="1" applyBorder="1" applyAlignment="1">
      <alignment horizontal="center" vertical="top" wrapText="1"/>
    </xf>
    <xf numFmtId="0" fontId="8" fillId="4" borderId="15" xfId="0" applyFont="1" applyFill="1" applyBorder="1" applyAlignment="1">
      <alignment vertical="top" wrapText="1"/>
    </xf>
    <xf numFmtId="0" fontId="8" fillId="4" borderId="1" xfId="0" applyFont="1" applyFill="1" applyBorder="1" applyAlignment="1">
      <alignment vertical="top"/>
    </xf>
    <xf numFmtId="0" fontId="8" fillId="4" borderId="1" xfId="0" applyFont="1" applyFill="1" applyBorder="1" applyAlignment="1">
      <alignment horizontal="center" vertical="top"/>
    </xf>
    <xf numFmtId="9" fontId="8" fillId="4" borderId="1" xfId="0" applyNumberFormat="1" applyFont="1" applyFill="1" applyBorder="1" applyAlignment="1">
      <alignment horizontal="center" vertical="top" wrapText="1"/>
    </xf>
    <xf numFmtId="164" fontId="8" fillId="4" borderId="1" xfId="1" applyFont="1" applyFill="1" applyBorder="1" applyAlignment="1">
      <alignment vertical="top"/>
    </xf>
    <xf numFmtId="0" fontId="6" fillId="4" borderId="0" xfId="0" applyFont="1" applyFill="1" applyAlignment="1">
      <alignment vertical="top"/>
    </xf>
    <xf numFmtId="0" fontId="7" fillId="3" borderId="15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/>
    </xf>
    <xf numFmtId="0" fontId="7" fillId="3" borderId="1" xfId="0" applyFont="1" applyFill="1" applyBorder="1" applyAlignment="1">
      <alignment horizontal="center" vertical="top"/>
    </xf>
    <xf numFmtId="164" fontId="7" fillId="3" borderId="1" xfId="1" applyFont="1" applyFill="1" applyBorder="1" applyAlignment="1">
      <alignment vertical="top"/>
    </xf>
    <xf numFmtId="164" fontId="7" fillId="3" borderId="8" xfId="1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164" fontId="8" fillId="0" borderId="8" xfId="1" applyFont="1" applyBorder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8" fillId="0" borderId="15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9" fontId="8" fillId="0" borderId="1" xfId="0" quotePrefix="1" applyNumberFormat="1" applyFont="1" applyBorder="1" applyAlignment="1">
      <alignment horizontal="left" vertical="center" wrapText="1"/>
    </xf>
    <xf numFmtId="164" fontId="8" fillId="0" borderId="1" xfId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9" fontId="8" fillId="0" borderId="1" xfId="0" applyNumberFormat="1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9" fontId="8" fillId="0" borderId="1" xfId="0" applyNumberFormat="1" applyFont="1" applyBorder="1" applyAlignment="1">
      <alignment horizontal="left" vertical="top" wrapText="1"/>
    </xf>
    <xf numFmtId="9" fontId="8" fillId="0" borderId="1" xfId="0" applyNumberFormat="1" applyFont="1" applyBorder="1" applyAlignment="1">
      <alignment horizontal="center" vertical="center"/>
    </xf>
    <xf numFmtId="0" fontId="7" fillId="3" borderId="15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9" fontId="8" fillId="3" borderId="1" xfId="0" applyNumberFormat="1" applyFont="1" applyFill="1" applyBorder="1" applyAlignment="1">
      <alignment horizontal="center" vertical="center"/>
    </xf>
    <xf numFmtId="164" fontId="7" fillId="3" borderId="1" xfId="1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164" fontId="7" fillId="3" borderId="8" xfId="1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top"/>
    </xf>
    <xf numFmtId="9" fontId="8" fillId="3" borderId="1" xfId="0" applyNumberFormat="1" applyFont="1" applyFill="1" applyBorder="1" applyAlignment="1">
      <alignment horizontal="center" vertical="top"/>
    </xf>
    <xf numFmtId="0" fontId="8" fillId="3" borderId="1" xfId="0" applyFont="1" applyFill="1" applyBorder="1" applyAlignment="1">
      <alignment vertical="top"/>
    </xf>
    <xf numFmtId="164" fontId="8" fillId="0" borderId="1" xfId="1" applyFont="1" applyBorder="1" applyAlignment="1">
      <alignment horizontal="center" vertical="center"/>
    </xf>
    <xf numFmtId="0" fontId="8" fillId="0" borderId="14" xfId="0" applyFont="1" applyBorder="1" applyAlignment="1">
      <alignment vertical="top" wrapText="1"/>
    </xf>
    <xf numFmtId="0" fontId="8" fillId="0" borderId="2" xfId="0" applyFont="1" applyBorder="1" applyAlignment="1">
      <alignment vertical="top"/>
    </xf>
    <xf numFmtId="0" fontId="8" fillId="0" borderId="2" xfId="0" applyFont="1" applyBorder="1" applyAlignment="1">
      <alignment horizontal="center" vertical="top"/>
    </xf>
    <xf numFmtId="164" fontId="8" fillId="0" borderId="1" xfId="1" applyFont="1" applyBorder="1" applyAlignment="1">
      <alignment vertical="top" wrapText="1"/>
    </xf>
    <xf numFmtId="164" fontId="8" fillId="0" borderId="9" xfId="0" applyNumberFormat="1" applyFont="1" applyBorder="1" applyAlignment="1">
      <alignment vertical="top"/>
    </xf>
    <xf numFmtId="9" fontId="8" fillId="0" borderId="2" xfId="0" applyNumberFormat="1" applyFont="1" applyBorder="1" applyAlignment="1">
      <alignment horizontal="center" vertical="top"/>
    </xf>
    <xf numFmtId="0" fontId="7" fillId="3" borderId="14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/>
    </xf>
    <xf numFmtId="0" fontId="7" fillId="3" borderId="2" xfId="0" applyFont="1" applyFill="1" applyBorder="1" applyAlignment="1">
      <alignment vertical="top"/>
    </xf>
    <xf numFmtId="9" fontId="7" fillId="3" borderId="2" xfId="0" applyNumberFormat="1" applyFont="1" applyFill="1" applyBorder="1" applyAlignment="1">
      <alignment horizontal="center" vertical="top"/>
    </xf>
    <xf numFmtId="164" fontId="7" fillId="3" borderId="9" xfId="0" applyNumberFormat="1" applyFont="1" applyFill="1" applyBorder="1" applyAlignment="1">
      <alignment vertical="top"/>
    </xf>
    <xf numFmtId="164" fontId="8" fillId="0" borderId="1" xfId="1" applyFont="1" applyBorder="1" applyAlignment="1">
      <alignment horizontal="center" vertical="top"/>
    </xf>
    <xf numFmtId="0" fontId="4" fillId="0" borderId="16" xfId="0" applyFont="1" applyBorder="1" applyAlignment="1">
      <alignment wrapText="1"/>
    </xf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9" fontId="4" fillId="0" borderId="10" xfId="0" applyNumberFormat="1" applyFont="1" applyBorder="1" applyAlignment="1">
      <alignment horizontal="center" vertical="top"/>
    </xf>
    <xf numFmtId="164" fontId="7" fillId="0" borderId="10" xfId="1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9" fontId="4" fillId="0" borderId="10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center"/>
    </xf>
    <xf numFmtId="0" fontId="6" fillId="3" borderId="1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18"/>
  <sheetViews>
    <sheetView tabSelected="1" view="pageBreakPreview" zoomScale="89" zoomScaleNormal="89" zoomScaleSheetLayoutView="89" workbookViewId="0">
      <selection activeCell="M68" sqref="M68"/>
    </sheetView>
  </sheetViews>
  <sheetFormatPr defaultRowHeight="15"/>
  <cols>
    <col min="2" max="2" width="56.5703125" customWidth="1"/>
    <col min="3" max="3" width="70.5703125" customWidth="1"/>
    <col min="4" max="4" width="18.85546875" style="1" customWidth="1"/>
    <col min="5" max="5" width="16" style="1" customWidth="1"/>
    <col min="6" max="6" width="27.85546875" style="2" customWidth="1"/>
    <col min="7" max="7" width="12.28515625" style="1" customWidth="1"/>
    <col min="8" max="8" width="11.5703125" customWidth="1"/>
    <col min="9" max="9" width="17.140625" style="1" customWidth="1"/>
    <col min="10" max="10" width="27.85546875" customWidth="1"/>
  </cols>
  <sheetData>
    <row r="1" spans="1:22" s="3" customFormat="1" ht="15.75">
      <c r="B1" s="107" t="s">
        <v>0</v>
      </c>
      <c r="C1" s="107"/>
      <c r="D1" s="107"/>
      <c r="E1" s="107"/>
      <c r="F1" s="107"/>
      <c r="G1" s="107"/>
      <c r="H1" s="107"/>
      <c r="I1" s="107"/>
      <c r="J1" s="107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</row>
    <row r="2" spans="1:22" s="3" customFormat="1" ht="15.75">
      <c r="B2" s="107" t="s">
        <v>98</v>
      </c>
      <c r="C2" s="107"/>
      <c r="D2" s="107"/>
      <c r="E2" s="107"/>
      <c r="F2" s="107"/>
      <c r="G2" s="107"/>
      <c r="H2" s="107"/>
      <c r="I2" s="107"/>
      <c r="J2" s="107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</row>
    <row r="3" spans="1:22" s="3" customFormat="1" ht="15.75">
      <c r="B3" s="107" t="s">
        <v>99</v>
      </c>
      <c r="C3" s="107"/>
      <c r="D3" s="107"/>
      <c r="E3" s="107"/>
      <c r="F3" s="107"/>
      <c r="G3" s="107"/>
      <c r="H3" s="107"/>
      <c r="I3" s="107"/>
      <c r="J3" s="107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</row>
    <row r="4" spans="1:22" s="3" customFormat="1" ht="15.75">
      <c r="B4" s="107" t="s">
        <v>157</v>
      </c>
      <c r="C4" s="107"/>
      <c r="D4" s="107"/>
      <c r="E4" s="107"/>
      <c r="F4" s="107"/>
      <c r="G4" s="107"/>
      <c r="H4" s="107"/>
      <c r="I4" s="107"/>
      <c r="J4" s="107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</row>
    <row r="5" spans="1:22" s="3" customFormat="1" ht="14.25">
      <c r="D5" s="4"/>
      <c r="E5" s="4"/>
      <c r="F5" s="5"/>
      <c r="G5" s="4"/>
      <c r="I5" s="4"/>
    </row>
    <row r="6" spans="1:22" s="3" customFormat="1" ht="14.25">
      <c r="D6" s="4"/>
      <c r="E6" s="4"/>
      <c r="F6" s="5"/>
      <c r="G6" s="4"/>
      <c r="I6" s="4"/>
    </row>
    <row r="7" spans="1:22" s="3" customFormat="1" thickBot="1">
      <c r="D7" s="4"/>
      <c r="E7" s="4"/>
      <c r="F7" s="5"/>
      <c r="G7" s="4"/>
      <c r="I7" s="4"/>
    </row>
    <row r="8" spans="1:22" s="13" customFormat="1" ht="52.5" customHeight="1">
      <c r="A8" s="104" t="s">
        <v>156</v>
      </c>
      <c r="B8" s="110" t="s">
        <v>1</v>
      </c>
      <c r="C8" s="108" t="s">
        <v>2</v>
      </c>
      <c r="D8" s="118" t="s">
        <v>96</v>
      </c>
      <c r="E8" s="118"/>
      <c r="F8" s="118"/>
      <c r="G8" s="11"/>
      <c r="H8" s="116" t="s">
        <v>7</v>
      </c>
      <c r="I8" s="114" t="s">
        <v>97</v>
      </c>
      <c r="J8" s="115"/>
      <c r="K8" s="12"/>
      <c r="L8" s="12"/>
    </row>
    <row r="9" spans="1:22" s="13" customFormat="1" ht="52.5" customHeight="1">
      <c r="A9" s="105"/>
      <c r="B9" s="111"/>
      <c r="C9" s="109"/>
      <c r="D9" s="14" t="s">
        <v>3</v>
      </c>
      <c r="E9" s="15" t="s">
        <v>4</v>
      </c>
      <c r="F9" s="16" t="s">
        <v>5</v>
      </c>
      <c r="G9" s="15" t="s">
        <v>6</v>
      </c>
      <c r="H9" s="117"/>
      <c r="I9" s="15" t="s">
        <v>4</v>
      </c>
      <c r="J9" s="17" t="s">
        <v>5</v>
      </c>
      <c r="K9" s="18"/>
      <c r="L9" s="18"/>
    </row>
    <row r="10" spans="1:22" s="24" customFormat="1">
      <c r="A10" s="19">
        <v>1</v>
      </c>
      <c r="B10" s="20" t="s">
        <v>8</v>
      </c>
      <c r="C10" s="21" t="s">
        <v>9</v>
      </c>
      <c r="D10" s="21" t="s">
        <v>10</v>
      </c>
      <c r="E10" s="21" t="s">
        <v>11</v>
      </c>
      <c r="F10" s="22" t="s">
        <v>12</v>
      </c>
      <c r="G10" s="21" t="s">
        <v>13</v>
      </c>
      <c r="H10" s="21" t="s">
        <v>14</v>
      </c>
      <c r="I10" s="21" t="s">
        <v>15</v>
      </c>
      <c r="J10" s="23" t="s">
        <v>16</v>
      </c>
    </row>
    <row r="11" spans="1:22" s="24" customFormat="1" ht="11.25" customHeight="1">
      <c r="A11" s="10"/>
      <c r="B11" s="25"/>
      <c r="C11" s="26"/>
      <c r="D11" s="26"/>
      <c r="E11" s="26"/>
      <c r="F11" s="27"/>
      <c r="G11" s="26"/>
      <c r="H11" s="26"/>
      <c r="I11" s="26"/>
      <c r="J11" s="28"/>
    </row>
    <row r="12" spans="1:22" s="34" customFormat="1" ht="20.100000000000001" customHeight="1">
      <c r="A12" s="6" t="s">
        <v>158</v>
      </c>
      <c r="B12" s="29" t="s">
        <v>17</v>
      </c>
      <c r="C12" s="30" t="s">
        <v>18</v>
      </c>
      <c r="D12" s="31"/>
      <c r="E12" s="31"/>
      <c r="F12" s="32">
        <f>+SUM(F13:F26)</f>
        <v>3090082800</v>
      </c>
      <c r="G12" s="31"/>
      <c r="H12" s="30"/>
      <c r="I12" s="31"/>
      <c r="J12" s="33">
        <f>SUM(J13:J26)</f>
        <v>4326115920</v>
      </c>
    </row>
    <row r="13" spans="1:22" s="13" customFormat="1" ht="30.75" customHeight="1">
      <c r="A13" s="7">
        <v>1</v>
      </c>
      <c r="B13" s="35" t="s">
        <v>19</v>
      </c>
      <c r="C13" s="36" t="s">
        <v>20</v>
      </c>
      <c r="D13" s="37" t="s">
        <v>26</v>
      </c>
      <c r="E13" s="38" t="s">
        <v>73</v>
      </c>
      <c r="F13" s="39">
        <v>24865000</v>
      </c>
      <c r="G13" s="37" t="s">
        <v>21</v>
      </c>
      <c r="H13" s="36"/>
      <c r="I13" s="38" t="s">
        <v>73</v>
      </c>
      <c r="J13" s="40">
        <f>40%*F13+F13</f>
        <v>34811000</v>
      </c>
    </row>
    <row r="14" spans="1:22" s="43" customFormat="1">
      <c r="A14" s="8">
        <v>2</v>
      </c>
      <c r="B14" s="35" t="s">
        <v>22</v>
      </c>
      <c r="C14" s="41" t="s">
        <v>114</v>
      </c>
      <c r="D14" s="37" t="s">
        <v>26</v>
      </c>
      <c r="E14" s="42" t="s">
        <v>73</v>
      </c>
      <c r="F14" s="39">
        <v>393680000</v>
      </c>
      <c r="G14" s="37" t="s">
        <v>21</v>
      </c>
      <c r="H14" s="36"/>
      <c r="I14" s="42" t="s">
        <v>73</v>
      </c>
      <c r="J14" s="40">
        <f t="shared" ref="J14:J26" si="0">40%*F14+F14</f>
        <v>551152000</v>
      </c>
    </row>
    <row r="15" spans="1:22" s="43" customFormat="1" ht="83.25" customHeight="1">
      <c r="A15" s="8">
        <v>3</v>
      </c>
      <c r="B15" s="35" t="s">
        <v>24</v>
      </c>
      <c r="C15" s="41" t="s">
        <v>115</v>
      </c>
      <c r="D15" s="44" t="s">
        <v>23</v>
      </c>
      <c r="E15" s="38" t="s">
        <v>116</v>
      </c>
      <c r="F15" s="39">
        <v>196000000</v>
      </c>
      <c r="G15" s="37" t="s">
        <v>21</v>
      </c>
      <c r="H15" s="36"/>
      <c r="I15" s="38" t="s">
        <v>116</v>
      </c>
      <c r="J15" s="40">
        <f t="shared" si="0"/>
        <v>274400000</v>
      </c>
    </row>
    <row r="16" spans="1:22" s="43" customFormat="1" ht="135">
      <c r="A16" s="8">
        <v>4</v>
      </c>
      <c r="B16" s="35" t="s">
        <v>25</v>
      </c>
      <c r="C16" s="41" t="s">
        <v>117</v>
      </c>
      <c r="D16" s="37" t="s">
        <v>26</v>
      </c>
      <c r="E16" s="38" t="s">
        <v>118</v>
      </c>
      <c r="F16" s="39">
        <v>1250297800</v>
      </c>
      <c r="G16" s="37" t="s">
        <v>21</v>
      </c>
      <c r="H16" s="36"/>
      <c r="I16" s="38" t="s">
        <v>100</v>
      </c>
      <c r="J16" s="40">
        <f t="shared" si="0"/>
        <v>1750416920</v>
      </c>
    </row>
    <row r="17" spans="1:10" s="50" customFormat="1" ht="45">
      <c r="A17" s="9">
        <v>5</v>
      </c>
      <c r="B17" s="45" t="s">
        <v>168</v>
      </c>
      <c r="C17" s="46" t="s">
        <v>101</v>
      </c>
      <c r="D17" s="47" t="s">
        <v>26</v>
      </c>
      <c r="E17" s="48" t="s">
        <v>102</v>
      </c>
      <c r="F17" s="49">
        <v>40240000</v>
      </c>
      <c r="G17" s="47" t="s">
        <v>21</v>
      </c>
      <c r="H17" s="46"/>
      <c r="I17" s="48" t="s">
        <v>102</v>
      </c>
      <c r="J17" s="40">
        <f t="shared" si="0"/>
        <v>56336000</v>
      </c>
    </row>
    <row r="18" spans="1:10" s="43" customFormat="1" ht="31.5" customHeight="1">
      <c r="A18" s="8">
        <v>6</v>
      </c>
      <c r="B18" s="35" t="s">
        <v>27</v>
      </c>
      <c r="C18" s="36" t="s">
        <v>119</v>
      </c>
      <c r="D18" s="37" t="s">
        <v>26</v>
      </c>
      <c r="E18" s="42" t="s">
        <v>73</v>
      </c>
      <c r="F18" s="39">
        <v>75000000</v>
      </c>
      <c r="G18" s="37" t="s">
        <v>21</v>
      </c>
      <c r="H18" s="36"/>
      <c r="I18" s="42" t="s">
        <v>73</v>
      </c>
      <c r="J18" s="40">
        <f t="shared" si="0"/>
        <v>105000000</v>
      </c>
    </row>
    <row r="19" spans="1:10" s="43" customFormat="1" ht="28.5" customHeight="1">
      <c r="A19" s="8">
        <v>7</v>
      </c>
      <c r="B19" s="35" t="s">
        <v>28</v>
      </c>
      <c r="C19" s="41" t="s">
        <v>120</v>
      </c>
      <c r="D19" s="37" t="s">
        <v>26</v>
      </c>
      <c r="E19" s="42" t="s">
        <v>73</v>
      </c>
      <c r="F19" s="39">
        <v>46000000</v>
      </c>
      <c r="G19" s="37" t="s">
        <v>21</v>
      </c>
      <c r="H19" s="36"/>
      <c r="I19" s="42" t="s">
        <v>73</v>
      </c>
      <c r="J19" s="40">
        <f t="shared" si="0"/>
        <v>64400000</v>
      </c>
    </row>
    <row r="20" spans="1:10" s="43" customFormat="1" ht="32.25" customHeight="1">
      <c r="A20" s="8">
        <v>8</v>
      </c>
      <c r="B20" s="35" t="s">
        <v>121</v>
      </c>
      <c r="C20" s="36" t="s">
        <v>122</v>
      </c>
      <c r="D20" s="37" t="s">
        <v>26</v>
      </c>
      <c r="E20" s="42" t="s">
        <v>73</v>
      </c>
      <c r="F20" s="39">
        <v>20000000</v>
      </c>
      <c r="G20" s="37" t="s">
        <v>21</v>
      </c>
      <c r="H20" s="36"/>
      <c r="I20" s="42" t="s">
        <v>73</v>
      </c>
      <c r="J20" s="40">
        <f t="shared" si="0"/>
        <v>28000000</v>
      </c>
    </row>
    <row r="21" spans="1:10" s="43" customFormat="1" ht="20.100000000000001" customHeight="1">
      <c r="A21" s="8">
        <v>9</v>
      </c>
      <c r="B21" s="35" t="s">
        <v>29</v>
      </c>
      <c r="C21" s="36" t="s">
        <v>123</v>
      </c>
      <c r="D21" s="37" t="s">
        <v>26</v>
      </c>
      <c r="E21" s="42" t="s">
        <v>73</v>
      </c>
      <c r="F21" s="39">
        <v>5000000</v>
      </c>
      <c r="G21" s="37" t="s">
        <v>21</v>
      </c>
      <c r="H21" s="36"/>
      <c r="I21" s="42" t="s">
        <v>73</v>
      </c>
      <c r="J21" s="40">
        <f t="shared" si="0"/>
        <v>7000000</v>
      </c>
    </row>
    <row r="22" spans="1:10" s="43" customFormat="1" ht="20.100000000000001" customHeight="1">
      <c r="A22" s="8">
        <v>10</v>
      </c>
      <c r="B22" s="35" t="s">
        <v>30</v>
      </c>
      <c r="C22" s="36" t="s">
        <v>124</v>
      </c>
      <c r="D22" s="37" t="s">
        <v>26</v>
      </c>
      <c r="E22" s="42" t="s">
        <v>73</v>
      </c>
      <c r="F22" s="39">
        <v>20000000</v>
      </c>
      <c r="G22" s="37" t="s">
        <v>21</v>
      </c>
      <c r="H22" s="36"/>
      <c r="I22" s="42" t="s">
        <v>73</v>
      </c>
      <c r="J22" s="40">
        <f t="shared" si="0"/>
        <v>28000000</v>
      </c>
    </row>
    <row r="23" spans="1:10" s="43" customFormat="1" ht="30.75" customHeight="1">
      <c r="A23" s="8">
        <v>11</v>
      </c>
      <c r="B23" s="35" t="s">
        <v>31</v>
      </c>
      <c r="C23" s="41" t="s">
        <v>32</v>
      </c>
      <c r="D23" s="37" t="s">
        <v>26</v>
      </c>
      <c r="E23" s="42" t="s">
        <v>73</v>
      </c>
      <c r="F23" s="39">
        <v>79000000</v>
      </c>
      <c r="G23" s="37" t="s">
        <v>21</v>
      </c>
      <c r="H23" s="36"/>
      <c r="I23" s="42" t="s">
        <v>73</v>
      </c>
      <c r="J23" s="40">
        <f t="shared" si="0"/>
        <v>110600000</v>
      </c>
    </row>
    <row r="24" spans="1:10" s="43" customFormat="1" ht="33.75" customHeight="1">
      <c r="A24" s="8">
        <v>12</v>
      </c>
      <c r="B24" s="35" t="s">
        <v>33</v>
      </c>
      <c r="C24" s="41" t="s">
        <v>34</v>
      </c>
      <c r="D24" s="44" t="s">
        <v>125</v>
      </c>
      <c r="E24" s="42" t="s">
        <v>73</v>
      </c>
      <c r="F24" s="39">
        <v>740000000</v>
      </c>
      <c r="G24" s="37" t="s">
        <v>21</v>
      </c>
      <c r="H24" s="36"/>
      <c r="I24" s="42" t="s">
        <v>73</v>
      </c>
      <c r="J24" s="40">
        <f t="shared" si="0"/>
        <v>1036000000</v>
      </c>
    </row>
    <row r="25" spans="1:10" s="43" customFormat="1" ht="30">
      <c r="A25" s="8">
        <v>13</v>
      </c>
      <c r="B25" s="35" t="s">
        <v>35</v>
      </c>
      <c r="C25" s="41" t="s">
        <v>36</v>
      </c>
      <c r="D25" s="37" t="s">
        <v>26</v>
      </c>
      <c r="E25" s="42" t="s">
        <v>73</v>
      </c>
      <c r="F25" s="39">
        <v>150000000</v>
      </c>
      <c r="G25" s="37" t="s">
        <v>21</v>
      </c>
      <c r="H25" s="36"/>
      <c r="I25" s="42" t="s">
        <v>73</v>
      </c>
      <c r="J25" s="40">
        <f t="shared" si="0"/>
        <v>210000000</v>
      </c>
    </row>
    <row r="26" spans="1:10" s="43" customFormat="1" ht="19.5" customHeight="1">
      <c r="A26" s="8">
        <v>14</v>
      </c>
      <c r="B26" s="35" t="s">
        <v>103</v>
      </c>
      <c r="C26" s="41" t="s">
        <v>104</v>
      </c>
      <c r="D26" s="37" t="s">
        <v>26</v>
      </c>
      <c r="E26" s="42" t="s">
        <v>73</v>
      </c>
      <c r="F26" s="39">
        <v>50000000</v>
      </c>
      <c r="G26" s="37" t="s">
        <v>21</v>
      </c>
      <c r="H26" s="36"/>
      <c r="I26" s="42" t="s">
        <v>73</v>
      </c>
      <c r="J26" s="40">
        <f t="shared" si="0"/>
        <v>70000000</v>
      </c>
    </row>
    <row r="27" spans="1:10" s="43" customFormat="1" ht="20.100000000000001" customHeight="1">
      <c r="A27" s="8"/>
      <c r="B27" s="35"/>
      <c r="C27" s="36"/>
      <c r="D27" s="37"/>
      <c r="E27" s="42"/>
      <c r="F27" s="39"/>
      <c r="G27" s="37"/>
      <c r="H27" s="36"/>
      <c r="I27" s="42"/>
      <c r="J27" s="40"/>
    </row>
    <row r="28" spans="1:10" s="43" customFormat="1" ht="30" customHeight="1">
      <c r="A28" s="103" t="s">
        <v>159</v>
      </c>
      <c r="B28" s="51" t="s">
        <v>37</v>
      </c>
      <c r="C28" s="52" t="s">
        <v>38</v>
      </c>
      <c r="D28" s="53"/>
      <c r="E28" s="53"/>
      <c r="F28" s="54">
        <f>+SUM(F29:F39)</f>
        <v>2698827612</v>
      </c>
      <c r="G28" s="53"/>
      <c r="H28" s="52"/>
      <c r="I28" s="53"/>
      <c r="J28" s="55">
        <f>SUM(J29:J37)</f>
        <v>3502901656.8000002</v>
      </c>
    </row>
    <row r="29" spans="1:10" s="43" customFormat="1" ht="18.75" customHeight="1">
      <c r="A29" s="8">
        <v>1</v>
      </c>
      <c r="B29" s="35" t="s">
        <v>126</v>
      </c>
      <c r="C29" s="36" t="s">
        <v>127</v>
      </c>
      <c r="D29" s="37" t="s">
        <v>26</v>
      </c>
      <c r="E29" s="42" t="s">
        <v>73</v>
      </c>
      <c r="F29" s="39">
        <v>262400000</v>
      </c>
      <c r="G29" s="37" t="s">
        <v>21</v>
      </c>
      <c r="H29" s="56"/>
      <c r="I29" s="42" t="s">
        <v>73</v>
      </c>
      <c r="J29" s="57">
        <f>40%*F29+F29</f>
        <v>367360000</v>
      </c>
    </row>
    <row r="30" spans="1:10" s="43" customFormat="1" ht="18.75" customHeight="1">
      <c r="A30" s="8">
        <v>2</v>
      </c>
      <c r="B30" s="35" t="s">
        <v>128</v>
      </c>
      <c r="C30" s="36" t="s">
        <v>129</v>
      </c>
      <c r="D30" s="37" t="s">
        <v>26</v>
      </c>
      <c r="E30" s="42" t="s">
        <v>73</v>
      </c>
      <c r="F30" s="39">
        <v>175000000</v>
      </c>
      <c r="G30" s="37" t="s">
        <v>21</v>
      </c>
      <c r="H30" s="36"/>
      <c r="I30" s="42" t="s">
        <v>73</v>
      </c>
      <c r="J30" s="57">
        <f t="shared" ref="J30:J39" si="1">40%*F30+F30</f>
        <v>245000000</v>
      </c>
    </row>
    <row r="31" spans="1:10" s="43" customFormat="1" ht="33.75" customHeight="1">
      <c r="A31" s="8">
        <v>3</v>
      </c>
      <c r="B31" s="35" t="s">
        <v>130</v>
      </c>
      <c r="C31" s="41" t="s">
        <v>131</v>
      </c>
      <c r="D31" s="58" t="s">
        <v>26</v>
      </c>
      <c r="E31" s="42" t="s">
        <v>73</v>
      </c>
      <c r="F31" s="39">
        <v>76965412</v>
      </c>
      <c r="G31" s="37" t="s">
        <v>21</v>
      </c>
      <c r="H31" s="36"/>
      <c r="I31" s="42" t="s">
        <v>73</v>
      </c>
      <c r="J31" s="57">
        <f t="shared" si="1"/>
        <v>107751576.8</v>
      </c>
    </row>
    <row r="32" spans="1:10" s="43" customFormat="1" ht="20.100000000000001" customHeight="1">
      <c r="A32" s="8">
        <v>4</v>
      </c>
      <c r="B32" s="35" t="s">
        <v>94</v>
      </c>
      <c r="C32" s="36" t="s">
        <v>95</v>
      </c>
      <c r="D32" s="58" t="s">
        <v>26</v>
      </c>
      <c r="E32" s="42" t="s">
        <v>73</v>
      </c>
      <c r="F32" s="39">
        <v>98897200</v>
      </c>
      <c r="G32" s="37" t="s">
        <v>21</v>
      </c>
      <c r="H32" s="36"/>
      <c r="I32" s="42" t="s">
        <v>73</v>
      </c>
      <c r="J32" s="57">
        <f t="shared" si="1"/>
        <v>138456080</v>
      </c>
    </row>
    <row r="33" spans="1:10" s="66" customFormat="1" ht="45" customHeight="1">
      <c r="A33" s="10">
        <v>5</v>
      </c>
      <c r="B33" s="59" t="s">
        <v>40</v>
      </c>
      <c r="C33" s="60" t="s">
        <v>132</v>
      </c>
      <c r="D33" s="58" t="s">
        <v>26</v>
      </c>
      <c r="E33" s="61" t="s">
        <v>133</v>
      </c>
      <c r="F33" s="62">
        <v>219500000</v>
      </c>
      <c r="G33" s="58" t="s">
        <v>21</v>
      </c>
      <c r="H33" s="63"/>
      <c r="I33" s="64" t="s">
        <v>76</v>
      </c>
      <c r="J33" s="57">
        <f t="shared" si="1"/>
        <v>307300000</v>
      </c>
    </row>
    <row r="34" spans="1:10" s="43" customFormat="1" ht="120">
      <c r="A34" s="8">
        <v>6</v>
      </c>
      <c r="B34" s="35" t="s">
        <v>39</v>
      </c>
      <c r="C34" s="41" t="s">
        <v>41</v>
      </c>
      <c r="D34" s="58" t="s">
        <v>26</v>
      </c>
      <c r="E34" s="67" t="s">
        <v>134</v>
      </c>
      <c r="F34" s="39">
        <v>4200000</v>
      </c>
      <c r="G34" s="37" t="s">
        <v>21</v>
      </c>
      <c r="H34" s="36"/>
      <c r="I34" s="38" t="s">
        <v>75</v>
      </c>
      <c r="J34" s="57">
        <f t="shared" si="1"/>
        <v>5880000</v>
      </c>
    </row>
    <row r="35" spans="1:10" s="43" customFormat="1" ht="135">
      <c r="A35" s="8">
        <v>7</v>
      </c>
      <c r="B35" s="35" t="s">
        <v>42</v>
      </c>
      <c r="C35" s="41" t="s">
        <v>135</v>
      </c>
      <c r="D35" s="58" t="s">
        <v>26</v>
      </c>
      <c r="E35" s="67" t="s">
        <v>136</v>
      </c>
      <c r="F35" s="39">
        <v>43350000</v>
      </c>
      <c r="G35" s="37" t="s">
        <v>21</v>
      </c>
      <c r="H35" s="36"/>
      <c r="I35" s="38" t="s">
        <v>77</v>
      </c>
      <c r="J35" s="57">
        <f t="shared" si="1"/>
        <v>60690000</v>
      </c>
    </row>
    <row r="36" spans="1:10" s="66" customFormat="1">
      <c r="A36" s="10">
        <v>8</v>
      </c>
      <c r="B36" s="59" t="s">
        <v>107</v>
      </c>
      <c r="C36" s="60" t="s">
        <v>108</v>
      </c>
      <c r="D36" s="58" t="s">
        <v>26</v>
      </c>
      <c r="E36" s="42" t="s">
        <v>73</v>
      </c>
      <c r="F36" s="62">
        <v>250000000</v>
      </c>
      <c r="G36" s="58" t="s">
        <v>21</v>
      </c>
      <c r="H36" s="63"/>
      <c r="I36" s="42" t="s">
        <v>73</v>
      </c>
      <c r="J36" s="57">
        <f t="shared" si="1"/>
        <v>350000000</v>
      </c>
    </row>
    <row r="37" spans="1:10" s="43" customFormat="1" ht="20.100000000000001" customHeight="1">
      <c r="A37" s="8">
        <v>9</v>
      </c>
      <c r="B37" s="35" t="s">
        <v>105</v>
      </c>
      <c r="C37" s="36" t="s">
        <v>106</v>
      </c>
      <c r="D37" s="37" t="s">
        <v>26</v>
      </c>
      <c r="E37" s="42" t="s">
        <v>73</v>
      </c>
      <c r="F37" s="39">
        <v>1371760000</v>
      </c>
      <c r="G37" s="37" t="s">
        <v>21</v>
      </c>
      <c r="H37" s="36"/>
      <c r="I37" s="42" t="s">
        <v>73</v>
      </c>
      <c r="J37" s="57">
        <f t="shared" si="1"/>
        <v>1920464000</v>
      </c>
    </row>
    <row r="38" spans="1:10" s="43" customFormat="1" ht="20.100000000000001" customHeight="1">
      <c r="A38" s="8">
        <v>10</v>
      </c>
      <c r="B38" s="35" t="s">
        <v>169</v>
      </c>
      <c r="C38" s="41" t="s">
        <v>170</v>
      </c>
      <c r="D38" s="58" t="s">
        <v>26</v>
      </c>
      <c r="E38" s="42" t="s">
        <v>73</v>
      </c>
      <c r="F38" s="39">
        <v>114850000</v>
      </c>
      <c r="G38" s="37" t="s">
        <v>21</v>
      </c>
      <c r="H38" s="36"/>
      <c r="I38" s="42" t="s">
        <v>73</v>
      </c>
      <c r="J38" s="57">
        <f t="shared" si="1"/>
        <v>160790000</v>
      </c>
    </row>
    <row r="39" spans="1:10" s="43" customFormat="1" ht="20.100000000000001" customHeight="1">
      <c r="A39" s="8">
        <v>11</v>
      </c>
      <c r="B39" s="45" t="s">
        <v>137</v>
      </c>
      <c r="C39" s="46" t="s">
        <v>138</v>
      </c>
      <c r="D39" s="37" t="s">
        <v>26</v>
      </c>
      <c r="E39" s="42" t="s">
        <v>73</v>
      </c>
      <c r="F39" s="49">
        <v>81905000</v>
      </c>
      <c r="G39" s="37" t="s">
        <v>21</v>
      </c>
      <c r="H39" s="46"/>
      <c r="I39" s="42" t="s">
        <v>73</v>
      </c>
      <c r="J39" s="57">
        <f t="shared" si="1"/>
        <v>114667000</v>
      </c>
    </row>
    <row r="40" spans="1:10" s="66" customFormat="1" ht="18" customHeight="1">
      <c r="A40" s="10"/>
      <c r="B40" s="59"/>
      <c r="C40" s="60"/>
      <c r="D40" s="58"/>
      <c r="E40" s="68"/>
      <c r="F40" s="62"/>
      <c r="G40" s="58"/>
      <c r="H40" s="63"/>
      <c r="I40" s="68"/>
      <c r="J40" s="65"/>
    </row>
    <row r="41" spans="1:10" s="66" customFormat="1" ht="20.100000000000001" customHeight="1">
      <c r="A41" s="10" t="s">
        <v>160</v>
      </c>
      <c r="B41" s="69" t="s">
        <v>43</v>
      </c>
      <c r="C41" s="70" t="s">
        <v>44</v>
      </c>
      <c r="D41" s="71"/>
      <c r="E41" s="72"/>
      <c r="F41" s="73">
        <f>+SUM(F42:F43)</f>
        <v>49500000</v>
      </c>
      <c r="G41" s="74"/>
      <c r="H41" s="70"/>
      <c r="I41" s="72"/>
      <c r="J41" s="75">
        <f>SUM(J42)</f>
        <v>69300000</v>
      </c>
    </row>
    <row r="42" spans="1:10" s="43" customFormat="1" ht="48" customHeight="1">
      <c r="A42" s="8">
        <v>1</v>
      </c>
      <c r="B42" s="35" t="s">
        <v>45</v>
      </c>
      <c r="C42" s="36" t="s">
        <v>54</v>
      </c>
      <c r="D42" s="58" t="s">
        <v>26</v>
      </c>
      <c r="E42" s="38" t="s">
        <v>78</v>
      </c>
      <c r="F42" s="39">
        <v>49500000</v>
      </c>
      <c r="G42" s="58" t="s">
        <v>21</v>
      </c>
      <c r="H42" s="36"/>
      <c r="I42" s="38" t="s">
        <v>78</v>
      </c>
      <c r="J42" s="40">
        <f>40%*F42+F42</f>
        <v>69300000</v>
      </c>
    </row>
    <row r="43" spans="1:10" s="43" customFormat="1" ht="20.100000000000001" customHeight="1">
      <c r="A43" s="8"/>
      <c r="B43" s="35"/>
      <c r="C43" s="36"/>
      <c r="D43" s="58"/>
      <c r="E43" s="42"/>
      <c r="F43" s="39"/>
      <c r="G43" s="58"/>
      <c r="H43" s="36"/>
      <c r="I43" s="42"/>
      <c r="J43" s="40"/>
    </row>
    <row r="44" spans="1:10" s="43" customFormat="1" ht="39" customHeight="1">
      <c r="A44" s="8" t="s">
        <v>161</v>
      </c>
      <c r="B44" s="51" t="s">
        <v>46</v>
      </c>
      <c r="C44" s="52" t="s">
        <v>47</v>
      </c>
      <c r="D44" s="76"/>
      <c r="E44" s="77"/>
      <c r="F44" s="54">
        <f>+SUM(F45:F47)</f>
        <v>111180000</v>
      </c>
      <c r="G44" s="76"/>
      <c r="H44" s="78"/>
      <c r="I44" s="77"/>
      <c r="J44" s="55">
        <f>SUM(J45)</f>
        <v>105000000</v>
      </c>
    </row>
    <row r="45" spans="1:10" s="43" customFormat="1" ht="29.25" customHeight="1">
      <c r="A45" s="8">
        <v>1</v>
      </c>
      <c r="B45" s="35" t="s">
        <v>48</v>
      </c>
      <c r="C45" s="36" t="s">
        <v>49</v>
      </c>
      <c r="D45" s="37" t="s">
        <v>26</v>
      </c>
      <c r="E45" s="42" t="s">
        <v>79</v>
      </c>
      <c r="F45" s="39">
        <v>75000000</v>
      </c>
      <c r="G45" s="37" t="s">
        <v>21</v>
      </c>
      <c r="H45" s="36"/>
      <c r="I45" s="42" t="s">
        <v>79</v>
      </c>
      <c r="J45" s="40">
        <f>40%*F45+F45</f>
        <v>105000000</v>
      </c>
    </row>
    <row r="46" spans="1:10" s="66" customFormat="1" ht="19.5" customHeight="1">
      <c r="A46" s="10">
        <v>2</v>
      </c>
      <c r="B46" s="59" t="s">
        <v>109</v>
      </c>
      <c r="C46" s="63" t="s">
        <v>110</v>
      </c>
      <c r="D46" s="58" t="s">
        <v>26</v>
      </c>
      <c r="E46" s="68" t="s">
        <v>79</v>
      </c>
      <c r="F46" s="62">
        <v>36180000</v>
      </c>
      <c r="G46" s="58" t="s">
        <v>21</v>
      </c>
      <c r="H46" s="63"/>
      <c r="I46" s="68" t="s">
        <v>111</v>
      </c>
      <c r="J46" s="40">
        <f>40%*F46+F46</f>
        <v>50652000</v>
      </c>
    </row>
    <row r="47" spans="1:10" s="43" customFormat="1" ht="20.100000000000001" customHeight="1">
      <c r="A47" s="8"/>
      <c r="B47" s="35"/>
      <c r="C47" s="36"/>
      <c r="D47" s="58"/>
      <c r="E47" s="42"/>
      <c r="F47" s="39"/>
      <c r="G47" s="37"/>
      <c r="H47" s="36"/>
      <c r="I47" s="42"/>
      <c r="J47" s="40"/>
    </row>
    <row r="48" spans="1:10" s="43" customFormat="1" ht="45">
      <c r="A48" s="8" t="s">
        <v>162</v>
      </c>
      <c r="B48" s="51" t="s">
        <v>50</v>
      </c>
      <c r="C48" s="52" t="s">
        <v>63</v>
      </c>
      <c r="D48" s="71"/>
      <c r="E48" s="77"/>
      <c r="F48" s="54">
        <f>+SUM(F49:F51)</f>
        <v>132235088</v>
      </c>
      <c r="G48" s="76"/>
      <c r="H48" s="78"/>
      <c r="I48" s="77"/>
      <c r="J48" s="55">
        <f>SUM(J49:J51)</f>
        <v>185129123.19999999</v>
      </c>
    </row>
    <row r="49" spans="1:10" s="43" customFormat="1" ht="75.75" customHeight="1">
      <c r="A49" s="8">
        <v>1</v>
      </c>
      <c r="B49" s="35" t="s">
        <v>51</v>
      </c>
      <c r="C49" s="36" t="s">
        <v>52</v>
      </c>
      <c r="D49" s="37" t="s">
        <v>26</v>
      </c>
      <c r="E49" s="38" t="s">
        <v>139</v>
      </c>
      <c r="F49" s="39">
        <v>11912000</v>
      </c>
      <c r="G49" s="37" t="s">
        <v>21</v>
      </c>
      <c r="H49" s="63"/>
      <c r="I49" s="38" t="s">
        <v>139</v>
      </c>
      <c r="J49" s="40">
        <f>40%*F49+F49</f>
        <v>16676800</v>
      </c>
    </row>
    <row r="50" spans="1:10" s="43" customFormat="1" ht="20.100000000000001" customHeight="1">
      <c r="A50" s="8">
        <v>2</v>
      </c>
      <c r="B50" s="35" t="s">
        <v>53</v>
      </c>
      <c r="C50" s="36" t="s">
        <v>140</v>
      </c>
      <c r="D50" s="58" t="s">
        <v>26</v>
      </c>
      <c r="E50" s="42" t="s">
        <v>73</v>
      </c>
      <c r="F50" s="39">
        <v>109800000</v>
      </c>
      <c r="G50" s="58" t="s">
        <v>21</v>
      </c>
      <c r="H50" s="63"/>
      <c r="I50" s="42" t="s">
        <v>73</v>
      </c>
      <c r="J50" s="40">
        <f t="shared" ref="J50:J51" si="2">40%*F50+F50</f>
        <v>153720000</v>
      </c>
    </row>
    <row r="51" spans="1:10" s="43" customFormat="1" ht="20.100000000000001" customHeight="1">
      <c r="A51" s="8">
        <v>3</v>
      </c>
      <c r="B51" s="35" t="s">
        <v>55</v>
      </c>
      <c r="C51" s="36" t="s">
        <v>56</v>
      </c>
      <c r="D51" s="58" t="s">
        <v>26</v>
      </c>
      <c r="E51" s="42" t="s">
        <v>73</v>
      </c>
      <c r="F51" s="39">
        <v>10523088</v>
      </c>
      <c r="G51" s="58" t="s">
        <v>21</v>
      </c>
      <c r="H51" s="63"/>
      <c r="I51" s="42" t="s">
        <v>73</v>
      </c>
      <c r="J51" s="40">
        <f t="shared" si="2"/>
        <v>14732323.199999999</v>
      </c>
    </row>
    <row r="52" spans="1:10" s="43" customFormat="1" ht="20.100000000000001" customHeight="1">
      <c r="A52" s="8"/>
      <c r="B52" s="35"/>
      <c r="C52" s="36"/>
      <c r="D52" s="37"/>
      <c r="E52" s="42"/>
      <c r="F52" s="39"/>
      <c r="G52" s="37"/>
      <c r="H52" s="36"/>
      <c r="I52" s="42"/>
      <c r="J52" s="40"/>
    </row>
    <row r="53" spans="1:10" s="43" customFormat="1" ht="20.100000000000001" customHeight="1">
      <c r="A53" s="8" t="s">
        <v>163</v>
      </c>
      <c r="B53" s="51" t="s">
        <v>57</v>
      </c>
      <c r="C53" s="52" t="s">
        <v>59</v>
      </c>
      <c r="D53" s="71"/>
      <c r="E53" s="77"/>
      <c r="F53" s="54">
        <f>+SUM(F54:F55)</f>
        <v>786304480</v>
      </c>
      <c r="G53" s="76"/>
      <c r="H53" s="78"/>
      <c r="I53" s="77"/>
      <c r="J53" s="55">
        <f>SUM(J54)</f>
        <v>1100826272</v>
      </c>
    </row>
    <row r="54" spans="1:10" s="43" customFormat="1" ht="34.5" customHeight="1">
      <c r="A54" s="8">
        <v>1</v>
      </c>
      <c r="B54" s="35" t="s">
        <v>58</v>
      </c>
      <c r="C54" s="41" t="s">
        <v>141</v>
      </c>
      <c r="D54" s="37" t="s">
        <v>26</v>
      </c>
      <c r="E54" s="42" t="s">
        <v>73</v>
      </c>
      <c r="F54" s="39">
        <v>786304480</v>
      </c>
      <c r="G54" s="37" t="s">
        <v>21</v>
      </c>
      <c r="H54" s="36"/>
      <c r="I54" s="42" t="s">
        <v>74</v>
      </c>
      <c r="J54" s="40">
        <f>40%*F54+F54</f>
        <v>1100826272</v>
      </c>
    </row>
    <row r="55" spans="1:10" s="43" customFormat="1" ht="20.100000000000001" customHeight="1">
      <c r="A55" s="8"/>
      <c r="B55" s="35"/>
      <c r="C55" s="36"/>
      <c r="D55" s="37"/>
      <c r="E55" s="42"/>
      <c r="F55" s="39"/>
      <c r="G55" s="37"/>
      <c r="H55" s="36"/>
      <c r="I55" s="42"/>
      <c r="J55" s="40"/>
    </row>
    <row r="56" spans="1:10" s="43" customFormat="1" ht="45">
      <c r="A56" s="8" t="s">
        <v>164</v>
      </c>
      <c r="B56" s="51" t="s">
        <v>60</v>
      </c>
      <c r="C56" s="52" t="s">
        <v>61</v>
      </c>
      <c r="D56" s="71"/>
      <c r="E56" s="77"/>
      <c r="F56" s="54">
        <f>+SUM(F57:F62)</f>
        <v>2050111312</v>
      </c>
      <c r="G56" s="76"/>
      <c r="H56" s="78"/>
      <c r="I56" s="77"/>
      <c r="J56" s="55">
        <f>SUM(J60:J62)</f>
        <v>354092356.80000001</v>
      </c>
    </row>
    <row r="57" spans="1:10" s="43" customFormat="1" ht="33" customHeight="1">
      <c r="A57" s="8">
        <v>1</v>
      </c>
      <c r="B57" s="35" t="s">
        <v>82</v>
      </c>
      <c r="C57" s="41" t="s">
        <v>62</v>
      </c>
      <c r="D57" s="37" t="s">
        <v>26</v>
      </c>
      <c r="E57" s="38" t="s">
        <v>142</v>
      </c>
      <c r="F57" s="39">
        <v>200000000</v>
      </c>
      <c r="G57" s="37" t="s">
        <v>21</v>
      </c>
      <c r="H57" s="36"/>
      <c r="I57" s="38" t="s">
        <v>142</v>
      </c>
      <c r="J57" s="40">
        <f>40%*F57+F57</f>
        <v>280000000</v>
      </c>
    </row>
    <row r="58" spans="1:10" s="43" customFormat="1" ht="30">
      <c r="A58" s="8">
        <v>2</v>
      </c>
      <c r="B58" s="35" t="s">
        <v>83</v>
      </c>
      <c r="C58" s="41" t="s">
        <v>64</v>
      </c>
      <c r="D58" s="37" t="s">
        <v>26</v>
      </c>
      <c r="E58" s="42" t="s">
        <v>72</v>
      </c>
      <c r="F58" s="39">
        <v>350000000</v>
      </c>
      <c r="G58" s="37" t="s">
        <v>21</v>
      </c>
      <c r="H58" s="36"/>
      <c r="I58" s="42" t="s">
        <v>72</v>
      </c>
      <c r="J58" s="40">
        <f t="shared" ref="J58:J61" si="3">40%*F58+F58</f>
        <v>490000000</v>
      </c>
    </row>
    <row r="59" spans="1:10" s="43" customFormat="1" ht="33.75" customHeight="1">
      <c r="A59" s="8">
        <v>3</v>
      </c>
      <c r="B59" s="35" t="s">
        <v>143</v>
      </c>
      <c r="C59" s="36" t="s">
        <v>144</v>
      </c>
      <c r="D59" s="58" t="s">
        <v>26</v>
      </c>
      <c r="E59" s="68" t="s">
        <v>80</v>
      </c>
      <c r="F59" s="39">
        <v>780460200</v>
      </c>
      <c r="G59" s="58" t="s">
        <v>21</v>
      </c>
      <c r="H59" s="63"/>
      <c r="I59" s="64" t="s">
        <v>112</v>
      </c>
      <c r="J59" s="40">
        <f t="shared" si="3"/>
        <v>1092644280</v>
      </c>
    </row>
    <row r="60" spans="1:10" s="43" customFormat="1" ht="30">
      <c r="A60" s="8">
        <v>4</v>
      </c>
      <c r="B60" s="35" t="s">
        <v>65</v>
      </c>
      <c r="C60" s="41" t="s">
        <v>66</v>
      </c>
      <c r="D60" s="58" t="s">
        <v>26</v>
      </c>
      <c r="E60" s="68" t="s">
        <v>73</v>
      </c>
      <c r="F60" s="39">
        <v>180000000</v>
      </c>
      <c r="G60" s="58" t="s">
        <v>21</v>
      </c>
      <c r="H60" s="63"/>
      <c r="I60" s="68" t="s">
        <v>73</v>
      </c>
      <c r="J60" s="40">
        <f t="shared" si="3"/>
        <v>252000000</v>
      </c>
    </row>
    <row r="61" spans="1:10" s="43" customFormat="1" ht="33.75" customHeight="1">
      <c r="A61" s="8">
        <v>5</v>
      </c>
      <c r="B61" s="35" t="s">
        <v>67</v>
      </c>
      <c r="C61" s="41" t="s">
        <v>68</v>
      </c>
      <c r="D61" s="37" t="s">
        <v>26</v>
      </c>
      <c r="E61" s="42" t="s">
        <v>145</v>
      </c>
      <c r="F61" s="39">
        <v>72923112</v>
      </c>
      <c r="G61" s="37" t="s">
        <v>21</v>
      </c>
      <c r="H61" s="36"/>
      <c r="I61" s="42" t="s">
        <v>93</v>
      </c>
      <c r="J61" s="40">
        <f t="shared" si="3"/>
        <v>102092356.8</v>
      </c>
    </row>
    <row r="62" spans="1:10" s="43" customFormat="1" ht="30.75" customHeight="1">
      <c r="A62" s="8">
        <v>6</v>
      </c>
      <c r="B62" s="35" t="s">
        <v>146</v>
      </c>
      <c r="C62" s="36"/>
      <c r="D62" s="58"/>
      <c r="E62" s="68"/>
      <c r="F62" s="39">
        <v>466728000</v>
      </c>
      <c r="G62" s="58"/>
      <c r="H62" s="63"/>
      <c r="I62" s="68"/>
      <c r="J62" s="40"/>
    </row>
    <row r="63" spans="1:10" s="43" customFormat="1" ht="20.100000000000001" customHeight="1">
      <c r="A63" s="8"/>
      <c r="B63" s="35"/>
      <c r="C63" s="36"/>
      <c r="D63" s="37"/>
      <c r="E63" s="42"/>
      <c r="F63" s="39"/>
      <c r="G63" s="37"/>
      <c r="H63" s="36"/>
      <c r="I63" s="42"/>
      <c r="J63" s="40"/>
    </row>
    <row r="64" spans="1:10" s="43" customFormat="1" ht="20.100000000000001" customHeight="1">
      <c r="A64" s="8" t="s">
        <v>165</v>
      </c>
      <c r="B64" s="51" t="s">
        <v>69</v>
      </c>
      <c r="C64" s="52" t="s">
        <v>70</v>
      </c>
      <c r="D64" s="76"/>
      <c r="E64" s="77"/>
      <c r="F64" s="54">
        <f>SUM(F65:F69)</f>
        <v>746843896</v>
      </c>
      <c r="G64" s="53"/>
      <c r="H64" s="52"/>
      <c r="I64" s="77"/>
      <c r="J64" s="55">
        <f>SUM(J68:J73)</f>
        <v>2121331240</v>
      </c>
    </row>
    <row r="65" spans="1:10" s="43" customFormat="1" ht="36.75" customHeight="1">
      <c r="A65" s="8">
        <v>1</v>
      </c>
      <c r="B65" s="35" t="s">
        <v>147</v>
      </c>
      <c r="C65" s="36" t="s">
        <v>85</v>
      </c>
      <c r="D65" s="37" t="s">
        <v>26</v>
      </c>
      <c r="E65" s="38" t="s">
        <v>148</v>
      </c>
      <c r="F65" s="39">
        <v>89719920</v>
      </c>
      <c r="G65" s="37" t="s">
        <v>21</v>
      </c>
      <c r="H65" s="36"/>
      <c r="I65" s="38" t="s">
        <v>148</v>
      </c>
      <c r="J65" s="40">
        <f>40%*F65+F65</f>
        <v>125607888</v>
      </c>
    </row>
    <row r="66" spans="1:10" s="43" customFormat="1" ht="36.75" customHeight="1">
      <c r="A66" s="8">
        <v>2</v>
      </c>
      <c r="B66" s="35" t="s">
        <v>149</v>
      </c>
      <c r="C66" s="41" t="s">
        <v>150</v>
      </c>
      <c r="D66" s="44" t="s">
        <v>151</v>
      </c>
      <c r="E66" s="38" t="s">
        <v>72</v>
      </c>
      <c r="F66" s="39">
        <v>158116576</v>
      </c>
      <c r="G66" s="37" t="s">
        <v>21</v>
      </c>
      <c r="H66" s="36"/>
      <c r="I66" s="38" t="s">
        <v>72</v>
      </c>
      <c r="J66" s="40">
        <f t="shared" ref="J66:J69" si="4">40%*F66+F66</f>
        <v>221363206.40000001</v>
      </c>
    </row>
    <row r="67" spans="1:10" s="43" customFormat="1" ht="32.25" customHeight="1">
      <c r="A67" s="8">
        <v>3</v>
      </c>
      <c r="B67" s="35" t="s">
        <v>71</v>
      </c>
      <c r="C67" s="36" t="s">
        <v>152</v>
      </c>
      <c r="D67" s="58" t="s">
        <v>26</v>
      </c>
      <c r="E67" s="64" t="s">
        <v>81</v>
      </c>
      <c r="F67" s="39">
        <v>111278800</v>
      </c>
      <c r="G67" s="58" t="s">
        <v>21</v>
      </c>
      <c r="H67" s="63"/>
      <c r="I67" s="64" t="s">
        <v>81</v>
      </c>
      <c r="J67" s="40">
        <f t="shared" si="4"/>
        <v>155790320</v>
      </c>
    </row>
    <row r="68" spans="1:10" s="43" customFormat="1" ht="33" customHeight="1">
      <c r="A68" s="8">
        <v>4</v>
      </c>
      <c r="B68" s="35" t="s">
        <v>167</v>
      </c>
      <c r="C68" s="41" t="s">
        <v>84</v>
      </c>
      <c r="D68" s="58" t="s">
        <v>26</v>
      </c>
      <c r="E68" s="68" t="s">
        <v>72</v>
      </c>
      <c r="F68" s="39">
        <v>159448800</v>
      </c>
      <c r="G68" s="58" t="s">
        <v>21</v>
      </c>
      <c r="H68" s="63"/>
      <c r="I68" s="68" t="s">
        <v>72</v>
      </c>
      <c r="J68" s="40">
        <f t="shared" si="4"/>
        <v>223228320</v>
      </c>
    </row>
    <row r="69" spans="1:10" s="43" customFormat="1" ht="41.25" customHeight="1">
      <c r="A69" s="8">
        <v>5</v>
      </c>
      <c r="B69" s="35" t="s">
        <v>86</v>
      </c>
      <c r="C69" s="36" t="s">
        <v>87</v>
      </c>
      <c r="D69" s="37" t="s">
        <v>26</v>
      </c>
      <c r="E69" s="79" t="s">
        <v>113</v>
      </c>
      <c r="F69" s="39">
        <v>228279800</v>
      </c>
      <c r="G69" s="37" t="s">
        <v>21</v>
      </c>
      <c r="H69" s="36"/>
      <c r="I69" s="42" t="s">
        <v>88</v>
      </c>
      <c r="J69" s="40">
        <f t="shared" si="4"/>
        <v>319591720</v>
      </c>
    </row>
    <row r="70" spans="1:10" s="43" customFormat="1" ht="22.5" customHeight="1">
      <c r="A70" s="8"/>
      <c r="B70" s="80"/>
      <c r="C70" s="81"/>
      <c r="D70" s="37"/>
      <c r="E70" s="64"/>
      <c r="F70" s="39"/>
      <c r="G70" s="82"/>
      <c r="H70" s="81"/>
      <c r="I70" s="85"/>
      <c r="J70" s="84"/>
    </row>
    <row r="71" spans="1:10" s="43" customFormat="1" ht="31.5" customHeight="1">
      <c r="A71" s="8" t="s">
        <v>166</v>
      </c>
      <c r="B71" s="86" t="s">
        <v>89</v>
      </c>
      <c r="C71" s="87" t="s">
        <v>90</v>
      </c>
      <c r="D71" s="53"/>
      <c r="E71" s="54"/>
      <c r="F71" s="54">
        <f>SUM(F72:F73)</f>
        <v>563754000</v>
      </c>
      <c r="G71" s="88"/>
      <c r="H71" s="89"/>
      <c r="I71" s="90"/>
      <c r="J71" s="91">
        <f>SUM(J72:J73)</f>
        <v>789255600</v>
      </c>
    </row>
    <row r="72" spans="1:10" s="43" customFormat="1" ht="34.5" customHeight="1">
      <c r="A72" s="8">
        <v>1</v>
      </c>
      <c r="B72" s="80" t="s">
        <v>153</v>
      </c>
      <c r="C72" s="81" t="s">
        <v>154</v>
      </c>
      <c r="D72" s="37" t="s">
        <v>26</v>
      </c>
      <c r="E72" s="83" t="s">
        <v>155</v>
      </c>
      <c r="F72" s="39">
        <v>39050000</v>
      </c>
      <c r="G72" s="82" t="s">
        <v>21</v>
      </c>
      <c r="H72" s="81"/>
      <c r="I72" s="83" t="s">
        <v>155</v>
      </c>
      <c r="J72" s="84">
        <f>40%*F72+F72</f>
        <v>54670000</v>
      </c>
    </row>
    <row r="73" spans="1:10" s="43" customFormat="1" ht="30.75" customHeight="1" thickBot="1">
      <c r="A73" s="8">
        <v>2</v>
      </c>
      <c r="B73" s="80" t="s">
        <v>91</v>
      </c>
      <c r="C73" s="81" t="s">
        <v>92</v>
      </c>
      <c r="D73" s="37" t="s">
        <v>26</v>
      </c>
      <c r="E73" s="92" t="s">
        <v>73</v>
      </c>
      <c r="F73" s="92">
        <v>524704000</v>
      </c>
      <c r="G73" s="82" t="s">
        <v>21</v>
      </c>
      <c r="H73" s="81"/>
      <c r="I73" s="92" t="s">
        <v>73</v>
      </c>
      <c r="J73" s="84">
        <f>40%*F73+F73</f>
        <v>734585600</v>
      </c>
    </row>
    <row r="74" spans="1:10" s="13" customFormat="1" ht="20.100000000000001" customHeight="1" thickTop="1" thickBot="1">
      <c r="A74" s="7"/>
      <c r="B74" s="93"/>
      <c r="C74" s="94"/>
      <c r="D74" s="95"/>
      <c r="E74" s="96"/>
      <c r="F74" s="97">
        <f>+F64+F56+F53+F48+F44+F41+F28+F12+F71</f>
        <v>10228839188</v>
      </c>
      <c r="G74" s="98"/>
      <c r="H74" s="99"/>
      <c r="I74" s="100"/>
      <c r="J74" s="101">
        <f>SUM(J12,J28,J41,J44,J48,J53,J56,J64, J71)</f>
        <v>12553952168.799999</v>
      </c>
    </row>
    <row r="75" spans="1:10" s="3" customFormat="1" ht="14.25">
      <c r="D75" s="4"/>
      <c r="E75" s="4"/>
      <c r="F75" s="5"/>
      <c r="G75" s="4"/>
      <c r="I75" s="4"/>
    </row>
    <row r="76" spans="1:10" s="3" customFormat="1" ht="14.25">
      <c r="D76" s="4"/>
      <c r="E76" s="4"/>
      <c r="F76" s="5"/>
      <c r="G76" s="4"/>
      <c r="I76" s="4"/>
    </row>
    <row r="77" spans="1:10" s="3" customFormat="1" ht="14.25">
      <c r="D77" s="4"/>
      <c r="E77" s="4"/>
      <c r="F77" s="5"/>
      <c r="G77" s="4"/>
      <c r="I77" s="4"/>
    </row>
    <row r="78" spans="1:10" s="3" customFormat="1" ht="14.25">
      <c r="D78" s="4"/>
      <c r="E78" s="112"/>
      <c r="F78" s="112"/>
      <c r="G78" s="112"/>
      <c r="H78" s="112"/>
      <c r="I78" s="112"/>
    </row>
    <row r="79" spans="1:10" s="3" customFormat="1" ht="14.25">
      <c r="D79" s="4"/>
      <c r="E79" s="106"/>
      <c r="F79" s="106"/>
      <c r="G79" s="106"/>
      <c r="H79" s="106"/>
      <c r="I79" s="106"/>
    </row>
    <row r="80" spans="1:10" s="3" customFormat="1" ht="14.25">
      <c r="D80" s="4"/>
    </row>
    <row r="81" spans="4:9" s="3" customFormat="1" ht="14.25">
      <c r="D81" s="4"/>
    </row>
    <row r="82" spans="4:9" s="3" customFormat="1" ht="14.25">
      <c r="D82" s="4"/>
    </row>
    <row r="83" spans="4:9" s="3" customFormat="1" ht="14.25">
      <c r="D83" s="4"/>
      <c r="E83" s="106"/>
      <c r="F83" s="106"/>
      <c r="G83" s="106"/>
      <c r="H83" s="106"/>
      <c r="I83" s="106"/>
    </row>
    <row r="84" spans="4:9" s="3" customFormat="1" ht="14.25">
      <c r="D84" s="4"/>
      <c r="E84" s="113"/>
      <c r="F84" s="113"/>
      <c r="G84" s="113"/>
      <c r="H84" s="113"/>
      <c r="I84" s="113"/>
    </row>
    <row r="85" spans="4:9" s="3" customFormat="1" ht="14.25">
      <c r="D85" s="4"/>
      <c r="E85" s="4"/>
      <c r="F85" s="5"/>
      <c r="G85" s="4"/>
      <c r="I85" s="4"/>
    </row>
    <row r="86" spans="4:9" s="3" customFormat="1" ht="14.25">
      <c r="D86" s="4"/>
      <c r="E86" s="4"/>
      <c r="F86" s="5"/>
      <c r="G86" s="4"/>
      <c r="I86" s="4"/>
    </row>
    <row r="87" spans="4:9" s="3" customFormat="1" ht="14.25">
      <c r="D87" s="4"/>
      <c r="E87" s="4"/>
      <c r="F87" s="5"/>
      <c r="G87" s="4"/>
      <c r="I87" s="102">
        <f>6800000000-F74</f>
        <v>-3428839188</v>
      </c>
    </row>
    <row r="88" spans="4:9" s="3" customFormat="1" ht="14.25">
      <c r="D88" s="4"/>
      <c r="E88" s="4"/>
      <c r="F88" s="5"/>
      <c r="G88" s="4"/>
      <c r="I88" s="4"/>
    </row>
    <row r="89" spans="4:9" s="3" customFormat="1" ht="14.25">
      <c r="D89" s="4"/>
      <c r="E89" s="4"/>
      <c r="F89" s="5"/>
      <c r="G89" s="4"/>
      <c r="I89" s="4"/>
    </row>
    <row r="90" spans="4:9" s="3" customFormat="1" ht="14.25">
      <c r="D90" s="4"/>
      <c r="E90" s="4"/>
      <c r="F90" s="5"/>
      <c r="G90" s="4"/>
      <c r="I90" s="4"/>
    </row>
    <row r="91" spans="4:9" s="3" customFormat="1" ht="14.25">
      <c r="D91" s="4"/>
      <c r="E91" s="4"/>
      <c r="F91" s="5"/>
      <c r="G91" s="4"/>
      <c r="I91" s="4"/>
    </row>
    <row r="92" spans="4:9" s="3" customFormat="1" ht="14.25">
      <c r="D92" s="4"/>
      <c r="E92" s="4"/>
      <c r="F92" s="5"/>
      <c r="G92" s="4"/>
      <c r="I92" s="4"/>
    </row>
    <row r="93" spans="4:9" s="3" customFormat="1" ht="14.25">
      <c r="D93" s="4"/>
      <c r="E93" s="4"/>
      <c r="F93" s="5"/>
      <c r="G93" s="4"/>
      <c r="I93" s="4"/>
    </row>
    <row r="94" spans="4:9" s="3" customFormat="1" ht="14.25">
      <c r="D94" s="4"/>
      <c r="E94" s="4"/>
      <c r="F94" s="5"/>
      <c r="G94" s="4"/>
      <c r="I94" s="4"/>
    </row>
    <row r="95" spans="4:9" s="3" customFormat="1" ht="14.25">
      <c r="D95" s="4"/>
      <c r="E95" s="4"/>
      <c r="F95" s="5"/>
      <c r="G95" s="4"/>
      <c r="I95" s="4"/>
    </row>
    <row r="96" spans="4:9" s="3" customFormat="1" ht="14.25">
      <c r="D96" s="4"/>
      <c r="E96" s="4"/>
      <c r="F96" s="5"/>
      <c r="G96" s="4"/>
      <c r="I96" s="4"/>
    </row>
    <row r="97" spans="4:9" s="3" customFormat="1" ht="14.25">
      <c r="D97" s="4"/>
      <c r="E97" s="4"/>
      <c r="F97" s="5"/>
      <c r="G97" s="4"/>
      <c r="I97" s="4"/>
    </row>
    <row r="98" spans="4:9" s="3" customFormat="1" ht="14.25">
      <c r="D98" s="4"/>
      <c r="E98" s="4"/>
      <c r="F98" s="5"/>
      <c r="G98" s="4"/>
      <c r="I98" s="4"/>
    </row>
    <row r="99" spans="4:9" s="3" customFormat="1" ht="14.25">
      <c r="D99" s="4"/>
      <c r="E99" s="4"/>
      <c r="F99" s="5"/>
      <c r="G99" s="4"/>
      <c r="I99" s="4"/>
    </row>
    <row r="100" spans="4:9" s="3" customFormat="1" ht="14.25">
      <c r="D100" s="4"/>
      <c r="E100" s="4"/>
      <c r="F100" s="5"/>
      <c r="G100" s="4"/>
      <c r="I100" s="4"/>
    </row>
    <row r="101" spans="4:9" s="3" customFormat="1" ht="14.25">
      <c r="D101" s="4"/>
      <c r="E101" s="4"/>
      <c r="F101" s="5"/>
      <c r="G101" s="4"/>
      <c r="I101" s="4"/>
    </row>
    <row r="102" spans="4:9" s="3" customFormat="1" ht="14.25">
      <c r="D102" s="4"/>
      <c r="E102" s="4"/>
      <c r="F102" s="5"/>
      <c r="G102" s="4"/>
      <c r="I102" s="4"/>
    </row>
    <row r="103" spans="4:9" s="3" customFormat="1" ht="14.25">
      <c r="D103" s="4"/>
      <c r="E103" s="4"/>
      <c r="F103" s="5"/>
      <c r="G103" s="4"/>
      <c r="I103" s="4"/>
    </row>
    <row r="104" spans="4:9" s="3" customFormat="1" ht="14.25">
      <c r="D104" s="4"/>
      <c r="E104" s="4"/>
      <c r="F104" s="5"/>
      <c r="G104" s="4"/>
      <c r="I104" s="4"/>
    </row>
    <row r="105" spans="4:9" s="3" customFormat="1" ht="14.25">
      <c r="D105" s="4"/>
      <c r="E105" s="4"/>
      <c r="F105" s="5"/>
      <c r="G105" s="4"/>
      <c r="I105" s="4"/>
    </row>
    <row r="106" spans="4:9" s="3" customFormat="1" ht="14.25">
      <c r="D106" s="4"/>
      <c r="E106" s="4"/>
      <c r="F106" s="5"/>
      <c r="G106" s="4"/>
      <c r="I106" s="4"/>
    </row>
    <row r="107" spans="4:9" s="3" customFormat="1" ht="14.25">
      <c r="D107" s="4"/>
      <c r="E107" s="4"/>
      <c r="F107" s="5"/>
      <c r="G107" s="4"/>
      <c r="I107" s="4"/>
    </row>
    <row r="108" spans="4:9" s="3" customFormat="1" ht="14.25">
      <c r="D108" s="4"/>
      <c r="E108" s="4"/>
      <c r="F108" s="5"/>
      <c r="G108" s="4"/>
      <c r="I108" s="4"/>
    </row>
    <row r="109" spans="4:9" s="3" customFormat="1" ht="14.25">
      <c r="D109" s="4"/>
      <c r="E109" s="4"/>
      <c r="F109" s="5"/>
      <c r="G109" s="4"/>
      <c r="I109" s="4"/>
    </row>
    <row r="110" spans="4:9" s="3" customFormat="1" ht="14.25">
      <c r="D110" s="4"/>
      <c r="E110" s="4"/>
      <c r="F110" s="5"/>
      <c r="G110" s="4"/>
      <c r="I110" s="4"/>
    </row>
    <row r="111" spans="4:9" s="3" customFormat="1" ht="14.25">
      <c r="D111" s="4"/>
      <c r="E111" s="4"/>
      <c r="F111" s="5"/>
      <c r="G111" s="4"/>
      <c r="I111" s="4"/>
    </row>
    <row r="112" spans="4:9" s="3" customFormat="1" ht="14.25">
      <c r="D112" s="4"/>
      <c r="E112" s="4"/>
      <c r="F112" s="5"/>
      <c r="G112" s="4"/>
      <c r="I112" s="4"/>
    </row>
    <row r="113" spans="4:9" s="3" customFormat="1" ht="14.25">
      <c r="D113" s="4"/>
      <c r="E113" s="4"/>
      <c r="F113" s="5"/>
      <c r="G113" s="4"/>
      <c r="I113" s="4"/>
    </row>
    <row r="114" spans="4:9" s="3" customFormat="1" ht="14.25">
      <c r="D114" s="4"/>
      <c r="E114" s="4"/>
      <c r="F114" s="5"/>
      <c r="G114" s="4"/>
      <c r="I114" s="4"/>
    </row>
    <row r="115" spans="4:9" s="3" customFormat="1" ht="14.25">
      <c r="D115" s="4"/>
      <c r="E115" s="4"/>
      <c r="F115" s="5"/>
      <c r="G115" s="4"/>
      <c r="I115" s="4"/>
    </row>
    <row r="116" spans="4:9" s="3" customFormat="1" ht="14.25">
      <c r="D116" s="4"/>
      <c r="E116" s="4"/>
      <c r="F116" s="5"/>
      <c r="G116" s="4"/>
      <c r="I116" s="4"/>
    </row>
    <row r="117" spans="4:9" s="3" customFormat="1" ht="14.25">
      <c r="D117" s="4"/>
      <c r="E117" s="4"/>
      <c r="F117" s="5"/>
      <c r="G117" s="4"/>
      <c r="I117" s="4"/>
    </row>
    <row r="118" spans="4:9" s="3" customFormat="1" ht="14.25">
      <c r="D118" s="4"/>
      <c r="E118" s="4"/>
      <c r="F118" s="5"/>
      <c r="G118" s="4"/>
      <c r="I118" s="4"/>
    </row>
  </sheetData>
  <mergeCells count="18">
    <mergeCell ref="E78:I78"/>
    <mergeCell ref="E79:I79"/>
    <mergeCell ref="E83:I83"/>
    <mergeCell ref="E84:I84"/>
    <mergeCell ref="I8:J8"/>
    <mergeCell ref="H8:H9"/>
    <mergeCell ref="D8:F8"/>
    <mergeCell ref="A8:A9"/>
    <mergeCell ref="K1:V1"/>
    <mergeCell ref="K2:V2"/>
    <mergeCell ref="K3:V3"/>
    <mergeCell ref="K4:V4"/>
    <mergeCell ref="B1:J1"/>
    <mergeCell ref="B2:J2"/>
    <mergeCell ref="B3:J3"/>
    <mergeCell ref="B4:J4"/>
    <mergeCell ref="C8:C9"/>
    <mergeCell ref="B8:B9"/>
  </mergeCells>
  <pageMargins left="1.3385826771653544" right="0.11811023622047245" top="0.23622047244094491" bottom="0.15748031496062992" header="0.23622047244094491" footer="0.6692913385826772"/>
  <pageSetup paperSize="5" scale="59" orientation="landscape" verticalDpi="0" r:id="rId1"/>
  <rowBreaks count="2" manualBreakCount="2">
    <brk id="30" max="9" man="1"/>
    <brk id="5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2019-03-19T03:41:41Z</cp:lastPrinted>
  <dcterms:created xsi:type="dcterms:W3CDTF">2017-03-16T07:07:48Z</dcterms:created>
  <dcterms:modified xsi:type="dcterms:W3CDTF">2019-06-28T08:04:39Z</dcterms:modified>
</cp:coreProperties>
</file>