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wmf" ContentType="image/x-w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60" windowWidth="15480" windowHeight="7905" tabRatio="662" activeTab="3"/>
  </bookViews>
  <sheets>
    <sheet name="Menu" sheetId="1" r:id="rId1"/>
    <sheet name="DATA SKP" sheetId="2" r:id="rId2"/>
    <sheet name="COVER" sheetId="3" r:id="rId3"/>
    <sheet name="FORM SKP" sheetId="4" r:id="rId4"/>
    <sheet name="PENGUKURAN" sheetId="5" r:id="rId5"/>
    <sheet name="abaikan saja PERILAKU KERJA" sheetId="6" r:id="rId6"/>
    <sheet name="abaikan saja PENILAIAN" sheetId="7" r:id="rId7"/>
  </sheets>
  <calcPr calcId="124519"/>
</workbook>
</file>

<file path=xl/calcChain.xml><?xml version="1.0" encoding="utf-8"?>
<calcChain xmlns="http://schemas.openxmlformats.org/spreadsheetml/2006/main">
  <c r="T15" i="4"/>
  <c r="T12"/>
  <c r="S12"/>
  <c r="E12" i="5" l="1"/>
  <c r="E11"/>
  <c r="E10"/>
  <c r="E9"/>
  <c r="E10" i="6" l="1"/>
  <c r="E12" i="4" l="1"/>
  <c r="J12" i="5" l="1"/>
  <c r="F36" i="7" l="1"/>
  <c r="H36"/>
  <c r="F37"/>
  <c r="H37"/>
  <c r="F38"/>
  <c r="H38"/>
  <c r="F39"/>
  <c r="H39"/>
  <c r="F40"/>
  <c r="H40"/>
  <c r="F41"/>
  <c r="H41"/>
  <c r="I41"/>
  <c r="I42"/>
  <c r="E101" i="4" l="1"/>
  <c r="E100"/>
  <c r="E99"/>
  <c r="E98"/>
  <c r="E97"/>
  <c r="E96"/>
  <c r="E95"/>
  <c r="L38" i="5" l="1"/>
  <c r="L39"/>
  <c r="L40"/>
  <c r="F38"/>
  <c r="G38"/>
  <c r="N38" s="1"/>
  <c r="I38"/>
  <c r="P38" s="1"/>
  <c r="J38"/>
  <c r="Q38" s="1"/>
  <c r="F39"/>
  <c r="G39"/>
  <c r="N39" s="1"/>
  <c r="I39"/>
  <c r="P39" s="1"/>
  <c r="J39"/>
  <c r="Q39" s="1"/>
  <c r="F40"/>
  <c r="G40"/>
  <c r="N40" s="1"/>
  <c r="I40"/>
  <c r="P40" s="1"/>
  <c r="J40"/>
  <c r="Q40" s="1"/>
  <c r="K38"/>
  <c r="K39"/>
  <c r="K40"/>
  <c r="L35"/>
  <c r="L36"/>
  <c r="L37"/>
  <c r="K35"/>
  <c r="K36"/>
  <c r="K37"/>
  <c r="F35"/>
  <c r="G35"/>
  <c r="N35" s="1"/>
  <c r="H35"/>
  <c r="I35"/>
  <c r="P35" s="1"/>
  <c r="J35"/>
  <c r="Q35" s="1"/>
  <c r="F36"/>
  <c r="G36"/>
  <c r="N36" s="1"/>
  <c r="H36"/>
  <c r="I36"/>
  <c r="P36" s="1"/>
  <c r="J36"/>
  <c r="Q36" s="1"/>
  <c r="F37"/>
  <c r="G37"/>
  <c r="N37" s="1"/>
  <c r="H37"/>
  <c r="I37"/>
  <c r="P37" s="1"/>
  <c r="J37"/>
  <c r="Q37" s="1"/>
  <c r="D47" l="1"/>
  <c r="E105" i="4"/>
  <c r="E38" i="5" s="1"/>
  <c r="E106" i="4"/>
  <c r="E39" i="5" s="1"/>
  <c r="E107" i="4"/>
  <c r="E40" i="5" s="1"/>
  <c r="E108" i="4"/>
  <c r="E109"/>
  <c r="E110"/>
  <c r="E111"/>
  <c r="AP45" i="5"/>
  <c r="AP46"/>
  <c r="AO47"/>
  <c r="AP47"/>
  <c r="AB45"/>
  <c r="AF45" s="1"/>
  <c r="AD45"/>
  <c r="AI45"/>
  <c r="AJ45"/>
  <c r="AB46"/>
  <c r="AF46" s="1"/>
  <c r="AD46"/>
  <c r="AI46"/>
  <c r="AJ46"/>
  <c r="AA47"/>
  <c r="AB47"/>
  <c r="AF47" s="1"/>
  <c r="AC47"/>
  <c r="AD47"/>
  <c r="AG47"/>
  <c r="AH47"/>
  <c r="AI47"/>
  <c r="AJ47"/>
  <c r="X47"/>
  <c r="J41"/>
  <c r="J42"/>
  <c r="J43"/>
  <c r="J44"/>
  <c r="AO46"/>
  <c r="AR46" s="1"/>
  <c r="X46"/>
  <c r="X45"/>
  <c r="F44"/>
  <c r="F43"/>
  <c r="F42"/>
  <c r="F41"/>
  <c r="D46"/>
  <c r="D44"/>
  <c r="D45"/>
  <c r="AH45"/>
  <c r="I44"/>
  <c r="I43"/>
  <c r="I42"/>
  <c r="I41"/>
  <c r="G41"/>
  <c r="G42"/>
  <c r="G43"/>
  <c r="G44"/>
  <c r="D43"/>
  <c r="D42"/>
  <c r="D41"/>
  <c r="D40"/>
  <c r="D39"/>
  <c r="D38"/>
  <c r="D37"/>
  <c r="D36"/>
  <c r="D34"/>
  <c r="D35"/>
  <c r="AQ47" l="1"/>
  <c r="AE47"/>
  <c r="AK47"/>
  <c r="Y47" s="1"/>
  <c r="AH46"/>
  <c r="AC46"/>
  <c r="AO45"/>
  <c r="AR45" s="1"/>
  <c r="AG46"/>
  <c r="AA46"/>
  <c r="AE46" s="1"/>
  <c r="AG45"/>
  <c r="AA45"/>
  <c r="AQ46"/>
  <c r="AS46" s="1"/>
  <c r="AC45"/>
  <c r="AR47"/>
  <c r="E94" i="4"/>
  <c r="AS47" i="5" l="1"/>
  <c r="AK46"/>
  <c r="Y46" s="1"/>
  <c r="AE45"/>
  <c r="AK45" s="1"/>
  <c r="Y45" s="1"/>
  <c r="AQ45"/>
  <c r="AS45" s="1"/>
  <c r="G34"/>
  <c r="I34"/>
  <c r="F34"/>
  <c r="E93" i="4" l="1"/>
  <c r="E92"/>
  <c r="E91"/>
  <c r="E90"/>
  <c r="E89"/>
  <c r="E14"/>
  <c r="E13"/>
  <c r="P11" i="5" l="1"/>
  <c r="P12"/>
  <c r="L10"/>
  <c r="L11"/>
  <c r="L12"/>
  <c r="L34"/>
  <c r="L41"/>
  <c r="L42"/>
  <c r="L43"/>
  <c r="L44"/>
  <c r="J10"/>
  <c r="J11"/>
  <c r="J34"/>
  <c r="Q44"/>
  <c r="P10"/>
  <c r="P34"/>
  <c r="P41"/>
  <c r="P42"/>
  <c r="P43"/>
  <c r="N44"/>
  <c r="K44"/>
  <c r="AI44" s="1"/>
  <c r="AD44"/>
  <c r="X44"/>
  <c r="E44"/>
  <c r="AP44" l="1"/>
  <c r="AJ44"/>
  <c r="AB44"/>
  <c r="AF44" s="1"/>
  <c r="AC44"/>
  <c r="P44"/>
  <c r="AO44" l="1"/>
  <c r="AA44"/>
  <c r="AG44"/>
  <c r="AH44"/>
  <c r="AE44" l="1"/>
  <c r="AK44" s="1"/>
  <c r="S44" s="1"/>
  <c r="T44" s="1"/>
  <c r="Y44" s="1"/>
  <c r="AQ44"/>
  <c r="AR44"/>
  <c r="S30" i="7"/>
  <c r="S29"/>
  <c r="S28"/>
  <c r="S27"/>
  <c r="H30" s="1"/>
  <c r="S26"/>
  <c r="H29" s="1"/>
  <c r="S21"/>
  <c r="H18" s="1"/>
  <c r="H18" i="6"/>
  <c r="I17"/>
  <c r="I16"/>
  <c r="I40" i="7" s="1"/>
  <c r="I15" i="6"/>
  <c r="I39" i="7" s="1"/>
  <c r="I14" i="6"/>
  <c r="I38" i="7" s="1"/>
  <c r="I13" i="6"/>
  <c r="I37" i="7" s="1"/>
  <c r="I12" i="6"/>
  <c r="I36" i="7" s="1"/>
  <c r="AD43" i="5"/>
  <c r="K43"/>
  <c r="Q43"/>
  <c r="AG43"/>
  <c r="N43"/>
  <c r="AD42"/>
  <c r="K42"/>
  <c r="AP42" s="1"/>
  <c r="Q42"/>
  <c r="N42"/>
  <c r="AC42"/>
  <c r="AD41"/>
  <c r="K41"/>
  <c r="Q41"/>
  <c r="N41"/>
  <c r="AD40"/>
  <c r="AP40"/>
  <c r="AC40"/>
  <c r="AD39"/>
  <c r="AI39"/>
  <c r="AD38"/>
  <c r="AP38"/>
  <c r="X38"/>
  <c r="AD37"/>
  <c r="AD36"/>
  <c r="AP36"/>
  <c r="X36"/>
  <c r="K12"/>
  <c r="AP12" s="1"/>
  <c r="Q12"/>
  <c r="N12"/>
  <c r="AD35"/>
  <c r="K34"/>
  <c r="AJ34" s="1"/>
  <c r="Q34"/>
  <c r="H34"/>
  <c r="N34"/>
  <c r="K11"/>
  <c r="AP11" s="1"/>
  <c r="Q11"/>
  <c r="N11"/>
  <c r="AD11"/>
  <c r="K10"/>
  <c r="AJ10" s="1"/>
  <c r="Q10"/>
  <c r="N10"/>
  <c r="X10"/>
  <c r="L9"/>
  <c r="K9"/>
  <c r="AI9" s="1"/>
  <c r="J9"/>
  <c r="Q9" s="1"/>
  <c r="P9"/>
  <c r="AA9" s="1"/>
  <c r="H9"/>
  <c r="N9"/>
  <c r="E43"/>
  <c r="E42"/>
  <c r="E41"/>
  <c r="E37"/>
  <c r="E36"/>
  <c r="E35"/>
  <c r="E34"/>
  <c r="H9" i="4"/>
  <c r="S18" i="7" s="1"/>
  <c r="C9" i="4"/>
  <c r="S24" i="7" s="1"/>
  <c r="H8" i="4"/>
  <c r="S17" i="7" s="1"/>
  <c r="C8" i="4"/>
  <c r="S23" i="7" s="1"/>
  <c r="H7" i="4"/>
  <c r="S16" i="7" s="1"/>
  <c r="C7" i="4"/>
  <c r="S22" i="7" s="1"/>
  <c r="H6" i="4"/>
  <c r="C6"/>
  <c r="J17" i="6" s="1"/>
  <c r="H5" i="4"/>
  <c r="C5"/>
  <c r="A118" s="1"/>
  <c r="O61" i="5" s="1"/>
  <c r="S15" i="7" l="1"/>
  <c r="B24" s="1"/>
  <c r="D3" i="6"/>
  <c r="S14" i="7"/>
  <c r="B23" s="1"/>
  <c r="H19" i="6"/>
  <c r="H43" i="7" s="1"/>
  <c r="H44" s="1"/>
  <c r="J44" s="1"/>
  <c r="H42"/>
  <c r="G118" i="4"/>
  <c r="AS44" i="5"/>
  <c r="AO34"/>
  <c r="AR34" s="1"/>
  <c r="AG37"/>
  <c r="AG39"/>
  <c r="AH42"/>
  <c r="AG40"/>
  <c r="AG41"/>
  <c r="A119" i="4"/>
  <c r="O62" i="5" s="1"/>
  <c r="J16" i="6"/>
  <c r="S20" i="7"/>
  <c r="H17" s="1"/>
  <c r="AI34" i="5"/>
  <c r="X42"/>
  <c r="AB36"/>
  <c r="AF36" s="1"/>
  <c r="AP9"/>
  <c r="AJ42"/>
  <c r="AJ36"/>
  <c r="AI36"/>
  <c r="AJ12"/>
  <c r="AA43"/>
  <c r="X40"/>
  <c r="AJ9"/>
  <c r="AO43"/>
  <c r="AR43" s="1"/>
  <c r="AC9"/>
  <c r="AP10"/>
  <c r="AI11"/>
  <c r="AD34"/>
  <c r="AB38"/>
  <c r="AF38" s="1"/>
  <c r="AB34"/>
  <c r="AF34" s="1"/>
  <c r="AI12"/>
  <c r="AC36"/>
  <c r="AC37"/>
  <c r="AC38"/>
  <c r="AO39"/>
  <c r="AR39" s="1"/>
  <c r="AH43"/>
  <c r="X9"/>
  <c r="AB9"/>
  <c r="AF9" s="1"/>
  <c r="AB10"/>
  <c r="AF10" s="1"/>
  <c r="AP34"/>
  <c r="AB12"/>
  <c r="AF12" s="1"/>
  <c r="AJ38"/>
  <c r="AB40"/>
  <c r="AF40" s="1"/>
  <c r="AJ40"/>
  <c r="AB42"/>
  <c r="AF42" s="1"/>
  <c r="AO36"/>
  <c r="AG35"/>
  <c r="AA35"/>
  <c r="AO35"/>
  <c r="AR35" s="1"/>
  <c r="AH35"/>
  <c r="AJ35"/>
  <c r="AB35"/>
  <c r="AF35" s="1"/>
  <c r="AC35"/>
  <c r="AC12"/>
  <c r="X12"/>
  <c r="AC43"/>
  <c r="X43"/>
  <c r="AJ43"/>
  <c r="AB43"/>
  <c r="AF43" s="1"/>
  <c r="AP43"/>
  <c r="D4" i="6"/>
  <c r="AI35" i="5"/>
  <c r="AO37"/>
  <c r="AC41"/>
  <c r="X41"/>
  <c r="AJ41"/>
  <c r="AB41"/>
  <c r="AF41" s="1"/>
  <c r="AP41"/>
  <c r="G119" i="4"/>
  <c r="AD10" i="5"/>
  <c r="AI10"/>
  <c r="AJ11"/>
  <c r="AD12"/>
  <c r="AJ37"/>
  <c r="AB37"/>
  <c r="AF37" s="1"/>
  <c r="AP37"/>
  <c r="AI37"/>
  <c r="X37"/>
  <c r="AC39"/>
  <c r="X39"/>
  <c r="AJ39"/>
  <c r="AB39"/>
  <c r="AF39" s="1"/>
  <c r="AP39"/>
  <c r="AI43"/>
  <c r="AP35"/>
  <c r="AA38"/>
  <c r="AO38"/>
  <c r="AH38"/>
  <c r="X35"/>
  <c r="AB11"/>
  <c r="AF11" s="1"/>
  <c r="AA36"/>
  <c r="AG38"/>
  <c r="AH40"/>
  <c r="AI41"/>
  <c r="J12" i="6"/>
  <c r="AI38" i="5"/>
  <c r="AI40"/>
  <c r="AI42"/>
  <c r="X34"/>
  <c r="AC34"/>
  <c r="AG11"/>
  <c r="X11"/>
  <c r="AC11"/>
  <c r="AA10"/>
  <c r="AO10"/>
  <c r="AH10"/>
  <c r="AG10"/>
  <c r="AC10"/>
  <c r="AG9"/>
  <c r="AE9" s="1"/>
  <c r="AO9"/>
  <c r="AH9"/>
  <c r="AD9"/>
  <c r="X54" l="1"/>
  <c r="AA42"/>
  <c r="AA39"/>
  <c r="AO40"/>
  <c r="AR40" s="1"/>
  <c r="AG34"/>
  <c r="AH37"/>
  <c r="AH34"/>
  <c r="AH39"/>
  <c r="AA40"/>
  <c r="AE40" s="1"/>
  <c r="AK40" s="1"/>
  <c r="AA34"/>
  <c r="AO42"/>
  <c r="AQ42" s="1"/>
  <c r="AO41"/>
  <c r="AR41" s="1"/>
  <c r="AE38"/>
  <c r="AK38" s="1"/>
  <c r="AA41"/>
  <c r="AE41" s="1"/>
  <c r="AK41" s="1"/>
  <c r="S41" s="1"/>
  <c r="T41" s="1"/>
  <c r="Y41" s="1"/>
  <c r="AH41"/>
  <c r="AG42"/>
  <c r="AA37"/>
  <c r="AQ34"/>
  <c r="AS34" s="1"/>
  <c r="AR10"/>
  <c r="AE43"/>
  <c r="AK43" s="1"/>
  <c r="S43" s="1"/>
  <c r="T43" s="1"/>
  <c r="Y43" s="1"/>
  <c r="I19" i="6"/>
  <c r="I43" i="7" s="1"/>
  <c r="AQ9" i="5"/>
  <c r="AQ10"/>
  <c r="AQ35"/>
  <c r="AS35" s="1"/>
  <c r="AQ39"/>
  <c r="AS39" s="1"/>
  <c r="AQ43"/>
  <c r="AS43" s="1"/>
  <c r="AH36"/>
  <c r="AG36"/>
  <c r="AE35"/>
  <c r="AK35" s="1"/>
  <c r="AK9"/>
  <c r="S9" s="1"/>
  <c r="AE36"/>
  <c r="AK36" s="1"/>
  <c r="AR36"/>
  <c r="AQ36"/>
  <c r="AO12"/>
  <c r="AA12"/>
  <c r="AQ37"/>
  <c r="AR37"/>
  <c r="AH12"/>
  <c r="AE10"/>
  <c r="AK10" s="1"/>
  <c r="S10" s="1"/>
  <c r="T10" s="1"/>
  <c r="Y10" s="1"/>
  <c r="AR38"/>
  <c r="AQ38"/>
  <c r="AG12"/>
  <c r="AO11"/>
  <c r="AA11"/>
  <c r="AE11" s="1"/>
  <c r="AK11" s="1"/>
  <c r="S11" s="1"/>
  <c r="T11" s="1"/>
  <c r="Y11" s="1"/>
  <c r="AH11"/>
  <c r="AR9"/>
  <c r="S36" l="1"/>
  <c r="T36" s="1"/>
  <c r="Y36" s="1"/>
  <c r="S35"/>
  <c r="T35" s="1"/>
  <c r="Y35" s="1"/>
  <c r="AE39"/>
  <c r="AK39" s="1"/>
  <c r="S39" s="1"/>
  <c r="T39" s="1"/>
  <c r="Y39" s="1"/>
  <c r="S38"/>
  <c r="T38" s="1"/>
  <c r="Y38" s="1"/>
  <c r="S40"/>
  <c r="T40" s="1"/>
  <c r="Y40" s="1"/>
  <c r="AE37"/>
  <c r="AK37" s="1"/>
  <c r="T9"/>
  <c r="Y9" s="1"/>
  <c r="X59"/>
  <c r="AR42"/>
  <c r="AS42" s="1"/>
  <c r="AE34"/>
  <c r="AK34" s="1"/>
  <c r="S34" s="1"/>
  <c r="T34" s="1"/>
  <c r="Y34" s="1"/>
  <c r="AE42"/>
  <c r="AK42" s="1"/>
  <c r="S42" s="1"/>
  <c r="T42" s="1"/>
  <c r="Y42" s="1"/>
  <c r="AQ40"/>
  <c r="AS40" s="1"/>
  <c r="AB52"/>
  <c r="AQ41"/>
  <c r="AS41" s="1"/>
  <c r="AS9"/>
  <c r="AS10"/>
  <c r="AS38"/>
  <c r="AS36"/>
  <c r="AS37"/>
  <c r="AE12"/>
  <c r="AK12" s="1"/>
  <c r="S12" s="1"/>
  <c r="T12" s="1"/>
  <c r="Y12" s="1"/>
  <c r="AR12"/>
  <c r="AQ12"/>
  <c r="AQ11"/>
  <c r="AR11"/>
  <c r="S37" l="1"/>
  <c r="T37" s="1"/>
  <c r="Y37" s="1"/>
  <c r="T54" s="1"/>
  <c r="AS12"/>
  <c r="AS11"/>
  <c r="T55" l="1"/>
  <c r="J34" i="7"/>
  <c r="J45" s="1"/>
  <c r="J46" s="1"/>
</calcChain>
</file>

<file path=xl/sharedStrings.xml><?xml version="1.0" encoding="utf-8"?>
<sst xmlns="http://schemas.openxmlformats.org/spreadsheetml/2006/main" count="288" uniqueCount="148">
  <si>
    <t>DATA SASARAN KERJA PEGAWAI</t>
  </si>
  <si>
    <t>YANG DINILAI</t>
  </si>
  <si>
    <t>a.</t>
  </si>
  <si>
    <t>Nama</t>
  </si>
  <si>
    <t>:</t>
  </si>
  <si>
    <t>b.</t>
  </si>
  <si>
    <t>NIP</t>
  </si>
  <si>
    <t>c.</t>
  </si>
  <si>
    <t>Pangkat/Gol.Ruang</t>
  </si>
  <si>
    <t>d.</t>
  </si>
  <si>
    <t>Jabatan</t>
  </si>
  <si>
    <t>e.</t>
  </si>
  <si>
    <t>Unit Kerja</t>
  </si>
  <si>
    <t>PEJABAT PENILAI</t>
  </si>
  <si>
    <t>ATASAN PEJABAT PENILAI</t>
  </si>
  <si>
    <t>PENILAIAN PRESTASI KERJA</t>
  </si>
  <si>
    <t>PEGAWAI NEGERI SIPIL</t>
  </si>
  <si>
    <t>Jangka Waktu Penilaian</t>
  </si>
  <si>
    <t>Nama Pegawai</t>
  </si>
  <si>
    <t>Pangkat Golongan Ruang</t>
  </si>
  <si>
    <t>SEKRETARIAT DAERAH</t>
  </si>
  <si>
    <t>FORMULIR SASARAN KERJA</t>
  </si>
  <si>
    <t>NO</t>
  </si>
  <si>
    <t>I. PEJABAT PENILAI</t>
  </si>
  <si>
    <t>II. PEGAWAI NEGERI SIPIL YANG DINILAI</t>
  </si>
  <si>
    <t>III. KEGIATAN TUGAS JABATAN</t>
  </si>
  <si>
    <t>AK</t>
  </si>
  <si>
    <t>TARGET</t>
  </si>
  <si>
    <t>KUANT/OUTPUT</t>
  </si>
  <si>
    <t>KUAL/MUTU</t>
  </si>
  <si>
    <t>WAKTU</t>
  </si>
  <si>
    <t>BIAYA</t>
  </si>
  <si>
    <t>bulan</t>
  </si>
  <si>
    <t>Pejabat Penilai,</t>
  </si>
  <si>
    <t>Pegawai Negeri Sipil Yang Dinilai</t>
  </si>
  <si>
    <t>Catatan :</t>
  </si>
  <si>
    <t>* AK Bagi PNS yang memangku jabatan fungsional tertentu</t>
  </si>
  <si>
    <t>PENILAIAN CAPAIAN SASARAN KERJA</t>
  </si>
  <si>
    <t xml:space="preserve">Jangka Waktu Penilaian </t>
  </si>
  <si>
    <t>REALISASI</t>
  </si>
  <si>
    <t>PENGHITUNGAN</t>
  </si>
  <si>
    <t>NILAI CAPAIAN SKP</t>
  </si>
  <si>
    <t>Kuant/ Output</t>
  </si>
  <si>
    <t>Kual/  Mutu</t>
  </si>
  <si>
    <t>Waktu</t>
  </si>
  <si>
    <t>Biaya</t>
  </si>
  <si>
    <t>persen waktu</t>
  </si>
  <si>
    <t>persen biaya</t>
  </si>
  <si>
    <t>kuantitas</t>
  </si>
  <si>
    <t>kualitas</t>
  </si>
  <si>
    <t>waktu</t>
  </si>
  <si>
    <t>biaya</t>
  </si>
  <si>
    <t>RW&lt;24</t>
  </si>
  <si>
    <t>RW&gt;24</t>
  </si>
  <si>
    <t>RB&lt;24</t>
  </si>
  <si>
    <t>RB&gt;24</t>
  </si>
  <si>
    <t>II. TUGAS TAMBAHAN DAN KREATIVITAS :</t>
  </si>
  <si>
    <t>(tugas tambahan)</t>
  </si>
  <si>
    <t>(1.76*G8-N8)/G8)*100)</t>
  </si>
  <si>
    <t>(76-((((1.76*G8-N8)/G8)*100)-100))</t>
  </si>
  <si>
    <t>(1.76*I8-P8)/I8)*100)</t>
  </si>
  <si>
    <t>(76-((((1.76*I8-P8)/I8)*100)-100))</t>
  </si>
  <si>
    <t>(kreatifitas)</t>
  </si>
  <si>
    <t>Nilai Capaian SKP</t>
  </si>
  <si>
    <t>BUKU CATATAN PENILAIAN PERILAKU PNS</t>
  </si>
  <si>
    <t>No</t>
  </si>
  <si>
    <t>Tanggal</t>
  </si>
  <si>
    <t>Uraian</t>
  </si>
  <si>
    <t>Nama/NIP dan Paraf                       Pejabat Penilai</t>
  </si>
  <si>
    <t>sedangkan penilaian perilaku kerjanya adalah</t>
  </si>
  <si>
    <t>sebagai berikut :</t>
  </si>
  <si>
    <t>Orientasi Pelayanan</t>
  </si>
  <si>
    <t>=</t>
  </si>
  <si>
    <t>Integritas</t>
  </si>
  <si>
    <t>Komitmen</t>
  </si>
  <si>
    <t>Disiplin</t>
  </si>
  <si>
    <t>Kerjasama</t>
  </si>
  <si>
    <t>Kepemimpinan</t>
  </si>
  <si>
    <t>Jumlah</t>
  </si>
  <si>
    <t>Nilai Rata-rata</t>
  </si>
  <si>
    <t>JANGKA WAKTU PENILAIAN</t>
  </si>
  <si>
    <t>1.</t>
  </si>
  <si>
    <t>N A M A</t>
  </si>
  <si>
    <t>Pangkat, golongan ruang</t>
  </si>
  <si>
    <t>Jabatan/Pekerjaan</t>
  </si>
  <si>
    <t>Unit Organisasi</t>
  </si>
  <si>
    <t>2.</t>
  </si>
  <si>
    <t>3.</t>
  </si>
  <si>
    <t>4.</t>
  </si>
  <si>
    <t>UNSUR YANG DINILAI</t>
  </si>
  <si>
    <t>JUMLAH</t>
  </si>
  <si>
    <t xml:space="preserve">a. </t>
  </si>
  <si>
    <t>Sasaran Kerja Pegawai (SKP)</t>
  </si>
  <si>
    <t xml:space="preserve">  X   60%</t>
  </si>
  <si>
    <t>Perilaku Kerja</t>
  </si>
  <si>
    <t>5.</t>
  </si>
  <si>
    <t>6.</t>
  </si>
  <si>
    <t>Nilai Perilaku kerja</t>
  </si>
  <si>
    <t xml:space="preserve"> X   40%</t>
  </si>
  <si>
    <t>Nilai Prestasi Kerja</t>
  </si>
  <si>
    <t>KEBERATAN DARI PEGAWAI NEGERI SIPIL</t>
  </si>
  <si>
    <t>YANG DINILAI (APABILA ADA)</t>
  </si>
  <si>
    <t>TANGGAPAN PEJABAT PENILAI ATAS KEBERATAN</t>
  </si>
  <si>
    <t>7.</t>
  </si>
  <si>
    <t>8.</t>
  </si>
  <si>
    <t>REKOMENDASI</t>
  </si>
  <si>
    <t>9.</t>
  </si>
  <si>
    <t>10.</t>
  </si>
  <si>
    <t>11.</t>
  </si>
  <si>
    <t>I. KEGIATAN TUGAS JABATAN</t>
  </si>
  <si>
    <t>SEKRETARIAT DAERAH PROVINSI SUMATERA BARAT</t>
  </si>
  <si>
    <t>Pejabat Penilai</t>
  </si>
  <si>
    <t>Pegawai Negeri Sipil yang Dinilai</t>
  </si>
  <si>
    <t>Atasan Pejabat Yang Menilai</t>
  </si>
  <si>
    <t>KEPUTUSAN ATASAN PEJABAT PENILAI ATAS KEBERATAN</t>
  </si>
  <si>
    <t>PEMERINTAH PROVINSI SUMATERA BARAT</t>
  </si>
  <si>
    <t>Pangkat/Gol. Ruang</t>
  </si>
  <si>
    <t>Penata Tk. I / III.d</t>
  </si>
  <si>
    <t>Penata Tk. I /III.d</t>
  </si>
  <si>
    <t>JONI MAHYUDDIN</t>
  </si>
  <si>
    <t>19650627 198902 1 001</t>
  </si>
  <si>
    <t>Biro Humas Setda Prov. Sumbar</t>
  </si>
  <si>
    <t>ALRIFJON, S.Sos, MM</t>
  </si>
  <si>
    <t>19661207 198903 1 004</t>
  </si>
  <si>
    <t>Kepala Sub Bagian Sarana dan Prasarana</t>
  </si>
  <si>
    <t>DELMI, B.Sc</t>
  </si>
  <si>
    <t>19611016 198603 1 006</t>
  </si>
  <si>
    <t>Kepala Bagian Pengelolaan Adm Informasi</t>
  </si>
  <si>
    <t>Pembina /IV.a</t>
  </si>
  <si>
    <t>Pembina Tk.I/ IV.b</t>
  </si>
  <si>
    <t>Staf Sub Bagian Sarana dan Prasarana</t>
  </si>
  <si>
    <t>Januari s/d Desember 2018</t>
  </si>
  <si>
    <t>TAHUN 2018</t>
  </si>
  <si>
    <t>Membantu mendistribusikan  koran harian untuk  Gubernur, Wakil Gubernur, Sekda</t>
  </si>
  <si>
    <t>Membantu menyusun  koran mingguan untuk  Gubernur, Wakil Gubernur, Sekda</t>
  </si>
  <si>
    <t>Membantu mendistribusikan    koran mingguan untuk  Gubernur, Wakil Gubernur, Sekda</t>
  </si>
  <si>
    <t>koran</t>
  </si>
  <si>
    <t>Padang,  Desember 2018</t>
  </si>
  <si>
    <t>Penilaian SKP sampai dengan akhir Desember 2018 =</t>
  </si>
  <si>
    <t>Diterima tanggal, 03 Januari 2019</t>
  </si>
  <si>
    <t>Diterima tanggal, 04 Januari 2019</t>
  </si>
  <si>
    <t>Tanggal         Januari 2019</t>
  </si>
  <si>
    <t>JANUARI S/D DESEMBER 2018</t>
  </si>
  <si>
    <t>Dibuat tanggal, 31 Desember 2018</t>
  </si>
  <si>
    <t>minggu</t>
  </si>
  <si>
    <t>Membantu menyusun koran  harian untuk Gubernur, Wakil Gubernur, Sekda</t>
  </si>
  <si>
    <t>`</t>
  </si>
  <si>
    <t>Padang, 10 Januari 2019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</si>
</sst>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3" formatCode="_(* #,##0.00_);_(* \(#,##0.00\);_(* &quot;-&quot;??_);_(@_)"/>
    <numFmt numFmtId="164" formatCode="_ * #,##0_ ;_ * \-#,##0_ ;_ * &quot;-&quot;_ ;_ @_ "/>
    <numFmt numFmtId="165" formatCode="0.000"/>
    <numFmt numFmtId="166" formatCode="0.0000"/>
  </numFmts>
  <fonts count="29">
    <font>
      <sz val="10"/>
      <name val="Arial"/>
      <charset val="134"/>
    </font>
    <font>
      <sz val="10"/>
      <name val="Arial"/>
      <family val="2"/>
      <charset val="134"/>
    </font>
    <font>
      <sz val="12"/>
      <name val="Cambria"/>
      <family val="1"/>
      <charset val="134"/>
    </font>
    <font>
      <b/>
      <sz val="12"/>
      <name val="Cambria"/>
      <family val="1"/>
      <charset val="134"/>
    </font>
    <font>
      <sz val="11"/>
      <name val="Cambria"/>
      <family val="1"/>
      <charset val="134"/>
    </font>
    <font>
      <b/>
      <sz val="11"/>
      <name val="Cambria"/>
      <family val="1"/>
      <charset val="134"/>
    </font>
    <font>
      <sz val="11"/>
      <color indexed="9"/>
      <name val="Cambria"/>
      <family val="1"/>
      <charset val="134"/>
    </font>
    <font>
      <u/>
      <sz val="11"/>
      <name val="Cambria"/>
      <family val="1"/>
      <charset val="134"/>
    </font>
    <font>
      <sz val="10"/>
      <name val="Cambria"/>
      <family val="1"/>
      <charset val="134"/>
    </font>
    <font>
      <u/>
      <sz val="10"/>
      <name val="Cambria"/>
      <family val="1"/>
      <charset val="134"/>
    </font>
    <font>
      <sz val="8"/>
      <name val="Cambria"/>
      <family val="1"/>
      <charset val="134"/>
    </font>
    <font>
      <b/>
      <sz val="10"/>
      <name val="Cambria"/>
      <family val="1"/>
      <charset val="134"/>
    </font>
    <font>
      <b/>
      <sz val="14"/>
      <name val="Cambria"/>
      <family val="1"/>
      <charset val="134"/>
    </font>
    <font>
      <sz val="12"/>
      <name val="Arial"/>
      <family val="2"/>
      <charset val="134"/>
    </font>
    <font>
      <sz val="14"/>
      <name val="Cambria"/>
      <family val="1"/>
      <charset val="134"/>
    </font>
    <font>
      <b/>
      <sz val="14"/>
      <color indexed="9"/>
      <name val="Cambria"/>
      <family val="1"/>
      <charset val="134"/>
    </font>
    <font>
      <sz val="10"/>
      <name val="Arial"/>
      <family val="2"/>
    </font>
    <font>
      <sz val="14"/>
      <name val="Cambria"/>
      <family val="1"/>
      <scheme val="major"/>
    </font>
    <font>
      <b/>
      <sz val="14"/>
      <name val="Cambria"/>
      <family val="1"/>
      <scheme val="major"/>
    </font>
    <font>
      <sz val="11"/>
      <color theme="0"/>
      <name val="Cambria"/>
      <family val="1"/>
      <charset val="134"/>
    </font>
    <font>
      <sz val="10"/>
      <color theme="1"/>
      <name val="Cambria"/>
      <family val="1"/>
      <charset val="134"/>
    </font>
    <font>
      <b/>
      <sz val="10"/>
      <color theme="1"/>
      <name val="Cambria"/>
      <family val="1"/>
      <charset val="134"/>
    </font>
    <font>
      <sz val="10"/>
      <color theme="0"/>
      <name val="Cambria"/>
      <family val="1"/>
      <charset val="134"/>
    </font>
    <font>
      <sz val="11"/>
      <name val="Cambria"/>
      <family val="1"/>
      <scheme val="major"/>
    </font>
    <font>
      <sz val="12"/>
      <name val="Cambria"/>
      <family val="1"/>
      <charset val="134"/>
      <scheme val="major"/>
    </font>
    <font>
      <b/>
      <u/>
      <sz val="12"/>
      <name val="Cambria"/>
      <family val="1"/>
      <charset val="134"/>
    </font>
    <font>
      <sz val="11"/>
      <color theme="1"/>
      <name val="Cambria"/>
      <family val="1"/>
      <charset val="134"/>
    </font>
    <font>
      <sz val="14"/>
      <color theme="1"/>
      <name val="Cambria"/>
      <family val="1"/>
      <charset val="134"/>
    </font>
    <font>
      <b/>
      <sz val="16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164" fontId="16" fillId="0" borderId="0" applyFont="0" applyFill="0" applyBorder="0" applyAlignment="0" applyProtection="0">
      <alignment vertical="center"/>
    </xf>
  </cellStyleXfs>
  <cellXfs count="314"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9" xfId="0" applyFont="1" applyBorder="1" applyAlignment="1">
      <alignment horizontal="right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5" xfId="0" applyFont="1" applyBorder="1" applyAlignment="1">
      <alignment horizontal="center" vertical="top"/>
    </xf>
    <xf numFmtId="0" fontId="8" fillId="0" borderId="1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5" xfId="0" applyFont="1" applyBorder="1" applyAlignment="1">
      <alignment vertical="center"/>
    </xf>
    <xf numFmtId="43" fontId="8" fillId="0" borderId="10" xfId="0" applyNumberFormat="1" applyFont="1" applyBorder="1" applyAlignment="1">
      <alignment vertical="top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2" fontId="8" fillId="0" borderId="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/>
    </xf>
    <xf numFmtId="0" fontId="8" fillId="0" borderId="13" xfId="0" applyFont="1" applyBorder="1" applyAlignment="1">
      <alignment vertical="top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2" fontId="10" fillId="0" borderId="0" xfId="0" applyNumberFormat="1" applyFont="1" applyBorder="1" applyAlignment="1">
      <alignment horizontal="left" vertical="center"/>
    </xf>
    <xf numFmtId="2" fontId="8" fillId="0" borderId="0" xfId="0" applyNumberFormat="1" applyFont="1" applyAlignment="1">
      <alignment vertical="center"/>
    </xf>
    <xf numFmtId="0" fontId="11" fillId="0" borderId="0" xfId="0" applyFont="1" applyAlignment="1"/>
    <xf numFmtId="0" fontId="8" fillId="0" borderId="0" xfId="0" applyFont="1" applyAlignme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4" fillId="0" borderId="22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4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14" fillId="0" borderId="8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4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8" fillId="0" borderId="0" xfId="0" quotePrefix="1" applyFont="1" applyBorder="1" applyAlignment="1">
      <alignment horizontal="right" vertical="center"/>
    </xf>
    <xf numFmtId="0" fontId="8" fillId="0" borderId="1" xfId="0" quotePrefix="1" applyFont="1" applyBorder="1" applyAlignment="1">
      <alignment horizontal="right" vertical="center"/>
    </xf>
    <xf numFmtId="0" fontId="8" fillId="0" borderId="9" xfId="0" quotePrefix="1" applyFont="1" applyBorder="1" applyAlignment="1">
      <alignment horizontal="right" vertical="center"/>
    </xf>
    <xf numFmtId="0" fontId="17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20" fillId="0" borderId="0" xfId="0" applyFont="1" applyAlignment="1"/>
    <xf numFmtId="0" fontId="20" fillId="0" borderId="0" xfId="0" applyFont="1" applyAlignment="1">
      <alignment vertical="center"/>
    </xf>
    <xf numFmtId="0" fontId="21" fillId="0" borderId="0" xfId="0" applyFont="1" applyAlignment="1"/>
    <xf numFmtId="0" fontId="14" fillId="0" borderId="11" xfId="0" applyFont="1" applyBorder="1" applyAlignment="1">
      <alignment horizontal="left" vertical="center"/>
    </xf>
    <xf numFmtId="2" fontId="22" fillId="0" borderId="0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41" fontId="4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41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5" fillId="0" borderId="0" xfId="0" applyFont="1" applyAlignment="1"/>
    <xf numFmtId="0" fontId="4" fillId="0" borderId="0" xfId="0" applyFont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41" fontId="4" fillId="0" borderId="15" xfId="2" applyNumberFormat="1" applyFont="1" applyBorder="1" applyAlignment="1">
      <alignment horizontal="center" vertical="center"/>
    </xf>
    <xf numFmtId="41" fontId="4" fillId="0" borderId="15" xfId="2" applyNumberFormat="1" applyFont="1" applyBorder="1" applyAlignment="1">
      <alignment horizontal="right" vertical="center"/>
    </xf>
    <xf numFmtId="1" fontId="4" fillId="0" borderId="15" xfId="0" applyNumberFormat="1" applyFont="1" applyBorder="1" applyAlignment="1">
      <alignment horizontal="center" vertical="center"/>
    </xf>
    <xf numFmtId="41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41" fontId="4" fillId="0" borderId="15" xfId="0" applyNumberFormat="1" applyFont="1" applyBorder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43" fontId="5" fillId="0" borderId="15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4" fillId="0" borderId="13" xfId="0" applyFont="1" applyBorder="1" applyAlignment="1"/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2" fontId="4" fillId="0" borderId="13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0" fontId="23" fillId="0" borderId="0" xfId="0" applyFont="1" applyBorder="1" applyAlignment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10" xfId="0" applyFont="1" applyBorder="1" applyAlignment="1">
      <alignment horizontal="right"/>
    </xf>
    <xf numFmtId="0" fontId="7" fillId="0" borderId="0" xfId="0" applyFont="1" applyBorder="1" applyAlignment="1"/>
    <xf numFmtId="0" fontId="7" fillId="0" borderId="13" xfId="0" applyFont="1" applyBorder="1" applyAlignment="1"/>
    <xf numFmtId="0" fontId="4" fillId="0" borderId="13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4" fillId="0" borderId="9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3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2" fillId="0" borderId="3" xfId="1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4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left" vertical="center"/>
    </xf>
    <xf numFmtId="0" fontId="14" fillId="4" borderId="11" xfId="0" applyFont="1" applyFill="1" applyBorder="1" applyAlignment="1">
      <alignment horizontal="left" vertical="center"/>
    </xf>
    <xf numFmtId="0" fontId="14" fillId="5" borderId="8" xfId="0" applyFont="1" applyFill="1" applyBorder="1" applyAlignment="1">
      <alignment horizontal="left" vertical="center"/>
    </xf>
    <xf numFmtId="0" fontId="14" fillId="5" borderId="9" xfId="0" applyFont="1" applyFill="1" applyBorder="1" applyAlignment="1">
      <alignment horizontal="left" vertical="center"/>
    </xf>
    <xf numFmtId="0" fontId="14" fillId="5" borderId="11" xfId="0" applyFont="1" applyFill="1" applyBorder="1" applyAlignment="1">
      <alignment horizontal="left" vertical="center"/>
    </xf>
    <xf numFmtId="0" fontId="14" fillId="6" borderId="6" xfId="0" applyFont="1" applyFill="1" applyBorder="1" applyAlignment="1">
      <alignment horizontal="left" vertical="center"/>
    </xf>
    <xf numFmtId="0" fontId="14" fillId="6" borderId="0" xfId="0" applyFont="1" applyFill="1" applyBorder="1" applyAlignment="1">
      <alignment horizontal="left" vertical="center"/>
    </xf>
    <xf numFmtId="0" fontId="14" fillId="6" borderId="13" xfId="0" applyFont="1" applyFill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18" fillId="0" borderId="18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4" fillId="0" borderId="3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5" fontId="8" fillId="0" borderId="1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wrapText="1"/>
    </xf>
    <xf numFmtId="15" fontId="8" fillId="0" borderId="0" xfId="0" applyNumberFormat="1" applyFont="1" applyBorder="1" applyAlignment="1">
      <alignment horizontal="center" vertical="top" wrapText="1"/>
    </xf>
    <xf numFmtId="15" fontId="8" fillId="0" borderId="13" xfId="0" applyNumberFormat="1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43" fontId="4" fillId="0" borderId="9" xfId="0" applyNumberFormat="1" applyFont="1" applyBorder="1" applyAlignment="1">
      <alignment horizontal="right" vertical="center"/>
    </xf>
    <xf numFmtId="43" fontId="4" fillId="0" borderId="1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</cellXfs>
  <cellStyles count="3">
    <cellStyle name="Comma [0]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PENGUKURAN!A1"/><Relationship Id="rId2" Type="http://schemas.openxmlformats.org/officeDocument/2006/relationships/hyperlink" Target="#'FORM SKP'!A1"/><Relationship Id="rId1" Type="http://schemas.openxmlformats.org/officeDocument/2006/relationships/hyperlink" Target="#'DATA SKP'!A1"/><Relationship Id="rId6" Type="http://schemas.openxmlformats.org/officeDocument/2006/relationships/hyperlink" Target="#COVER!A1"/><Relationship Id="rId5" Type="http://schemas.openxmlformats.org/officeDocument/2006/relationships/hyperlink" Target="#PENILAIAN!A1"/><Relationship Id="rId4" Type="http://schemas.openxmlformats.org/officeDocument/2006/relationships/hyperlink" Target="#'PERILAKU KERJ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85725</xdr:rowOff>
    </xdr:from>
    <xdr:to>
      <xdr:col>8</xdr:col>
      <xdr:colOff>104775</xdr:colOff>
      <xdr:row>5</xdr:row>
      <xdr:rowOff>123825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600075" y="85725"/>
          <a:ext cx="4305300" cy="847725"/>
        </a:xfrm>
        <a:prstGeom prst="rect">
          <a:avLst/>
        </a:prstGeom>
        <a:gradFill rotWithShape="1">
          <a:gsLst>
            <a:gs pos="0">
              <a:srgbClr val="FFD1BB"/>
            </a:gs>
            <a:gs pos="35001">
              <a:srgbClr val="FFDDCF"/>
            </a:gs>
            <a:gs pos="100000">
              <a:srgbClr val="FFF2ED"/>
            </a:gs>
          </a:gsLst>
          <a:lin ang="16200000" scaled="1"/>
        </a:gradFill>
        <a:ln w="9525">
          <a:solidFill>
            <a:srgbClr val="F5913F"/>
          </a:solidFill>
          <a:round/>
          <a:headEnd/>
          <a:tailEnd/>
        </a:ln>
        <a:effectLst>
          <a:outerShdw dist="20000" dir="5400000" rotWithShape="0">
            <a:srgbClr val="000000">
              <a:alpha val="38000"/>
            </a:srgbClr>
          </a:outerShdw>
        </a:effectLst>
      </xdr:spPr>
      <xdr:txBody>
        <a:bodyPr vertOverflow="clip" wrap="square" lIns="54864" tIns="36576" rIns="54864" bIns="0" anchor="t" upright="1"/>
        <a:lstStyle/>
        <a:p>
          <a:pPr algn="ctr" rtl="0">
            <a:lnSpc>
              <a:spcPts val="2800"/>
            </a:lnSpc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Bernard MT Condensed"/>
            </a:rPr>
            <a:t>MENU SASARAN KERJA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2800"/>
            </a:lnSpc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Bernard MT Condensed"/>
            </a:rPr>
            <a:t>PEGAWAI NEGERI SIPIL</a:t>
          </a:r>
        </a:p>
      </xdr:txBody>
    </xdr:sp>
    <xdr:clientData/>
  </xdr:twoCellAnchor>
  <xdr:twoCellAnchor>
    <xdr:from>
      <xdr:col>0</xdr:col>
      <xdr:colOff>600075</xdr:colOff>
      <xdr:row>7</xdr:row>
      <xdr:rowOff>0</xdr:rowOff>
    </xdr:from>
    <xdr:to>
      <xdr:col>8</xdr:col>
      <xdr:colOff>85725</xdr:colOff>
      <xdr:row>9</xdr:row>
      <xdr:rowOff>114300</xdr:rowOff>
    </xdr:to>
    <xdr:sp macro="" textlink="">
      <xdr:nvSpPr>
        <xdr:cNvPr id="1026" name="Rectangl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0075" y="1133475"/>
          <a:ext cx="4286250" cy="438150"/>
        </a:xfrm>
        <a:prstGeom prst="rect">
          <a:avLst/>
        </a:prstGeom>
        <a:gradFill rotWithShape="1">
          <a:gsLst>
            <a:gs pos="0">
              <a:srgbClr val="2D5D97"/>
            </a:gs>
            <a:gs pos="80000">
              <a:srgbClr val="3C7AC5"/>
            </a:gs>
            <a:gs pos="100000">
              <a:srgbClr val="397BC9"/>
            </a:gs>
          </a:gsLst>
          <a:lin ang="16200000"/>
        </a:gra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rgbClr val="FFFF00"/>
              </a:solidFill>
              <a:latin typeface="Bernard MT Condensed"/>
            </a:rPr>
            <a:t>1. DATA SASARAN KERJA PEGAWAI</a:t>
          </a:r>
        </a:p>
      </xdr:txBody>
    </xdr:sp>
    <xdr:clientData/>
  </xdr:twoCellAnchor>
  <xdr:twoCellAnchor>
    <xdr:from>
      <xdr:col>0</xdr:col>
      <xdr:colOff>600075</xdr:colOff>
      <xdr:row>13</xdr:row>
      <xdr:rowOff>76200</xdr:rowOff>
    </xdr:from>
    <xdr:to>
      <xdr:col>8</xdr:col>
      <xdr:colOff>104775</xdr:colOff>
      <xdr:row>16</xdr:row>
      <xdr:rowOff>28575</xdr:rowOff>
    </xdr:to>
    <xdr:sp macro="" textlink="">
      <xdr:nvSpPr>
        <xdr:cNvPr id="1027" name="Rectangle 4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600075" y="2181225"/>
          <a:ext cx="4305300" cy="438150"/>
        </a:xfrm>
        <a:prstGeom prst="rect">
          <a:avLst/>
        </a:prstGeom>
        <a:solidFill>
          <a:srgbClr val="FFFF00"/>
        </a:soli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rgbClr val="000000"/>
              </a:solidFill>
              <a:latin typeface="Bernard MT Condensed"/>
            </a:rPr>
            <a:t>3. FORMULIR SKP</a:t>
          </a:r>
        </a:p>
      </xdr:txBody>
    </xdr:sp>
    <xdr:clientData/>
  </xdr:twoCellAnchor>
  <xdr:twoCellAnchor>
    <xdr:from>
      <xdr:col>0</xdr:col>
      <xdr:colOff>600075</xdr:colOff>
      <xdr:row>16</xdr:row>
      <xdr:rowOff>133350</xdr:rowOff>
    </xdr:from>
    <xdr:to>
      <xdr:col>8</xdr:col>
      <xdr:colOff>95250</xdr:colOff>
      <xdr:row>19</xdr:row>
      <xdr:rowOff>85725</xdr:rowOff>
    </xdr:to>
    <xdr:sp macro="" textlink="">
      <xdr:nvSpPr>
        <xdr:cNvPr id="1028" name="Rectangle 5">
          <a:hlinkClick xmlns:r="http://schemas.openxmlformats.org/officeDocument/2006/relationships" r:id="rId3"/>
        </xdr:cNvPr>
        <xdr:cNvSpPr>
          <a:spLocks noChangeArrowheads="1"/>
        </xdr:cNvSpPr>
      </xdr:nvSpPr>
      <xdr:spPr bwMode="auto">
        <a:xfrm>
          <a:off x="600075" y="2724150"/>
          <a:ext cx="4295775" cy="438150"/>
        </a:xfrm>
        <a:prstGeom prst="rect">
          <a:avLst/>
        </a:prstGeom>
        <a:gradFill rotWithShape="1">
          <a:gsLst>
            <a:gs pos="0">
              <a:srgbClr val="992F2B"/>
            </a:gs>
            <a:gs pos="80000">
              <a:srgbClr val="C93D39"/>
            </a:gs>
            <a:gs pos="100000">
              <a:srgbClr val="CD3A36"/>
            </a:gs>
          </a:gsLst>
          <a:lin ang="16200000"/>
        </a:gra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rgbClr val="FFFFFF"/>
              </a:solidFill>
              <a:latin typeface="Bernard MT Condensed"/>
            </a:rPr>
            <a:t>4. PENGUKURAN CAPAIAN SKP</a:t>
          </a:r>
        </a:p>
      </xdr:txBody>
    </xdr:sp>
    <xdr:clientData/>
  </xdr:twoCellAnchor>
  <xdr:twoCellAnchor>
    <xdr:from>
      <xdr:col>0</xdr:col>
      <xdr:colOff>600075</xdr:colOff>
      <xdr:row>20</xdr:row>
      <xdr:rowOff>47625</xdr:rowOff>
    </xdr:from>
    <xdr:to>
      <xdr:col>8</xdr:col>
      <xdr:colOff>95250</xdr:colOff>
      <xdr:row>22</xdr:row>
      <xdr:rowOff>161925</xdr:rowOff>
    </xdr:to>
    <xdr:sp macro="" textlink="">
      <xdr:nvSpPr>
        <xdr:cNvPr id="1029" name="Rectangle 6">
          <a:hlinkClick xmlns:r="http://schemas.openxmlformats.org/officeDocument/2006/relationships" r:id="rId4"/>
        </xdr:cNvPr>
        <xdr:cNvSpPr>
          <a:spLocks noChangeArrowheads="1"/>
        </xdr:cNvSpPr>
      </xdr:nvSpPr>
      <xdr:spPr bwMode="auto">
        <a:xfrm>
          <a:off x="600075" y="3286125"/>
          <a:ext cx="4295775" cy="438150"/>
        </a:xfrm>
        <a:prstGeom prst="rect">
          <a:avLst/>
        </a:prstGeom>
        <a:gradFill rotWithShape="1">
          <a:gsLst>
            <a:gs pos="0">
              <a:srgbClr val="759436"/>
            </a:gs>
            <a:gs pos="80000">
              <a:srgbClr val="9BC247"/>
            </a:gs>
            <a:gs pos="100000">
              <a:srgbClr val="9BC545"/>
            </a:gs>
          </a:gsLst>
          <a:lin ang="16200000"/>
        </a:gra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rgbClr val="333300"/>
              </a:solidFill>
              <a:latin typeface="Bernard MT Condensed"/>
            </a:rPr>
            <a:t>5. BUKU CATATAN PERILAKU KERJA PNS</a:t>
          </a:r>
        </a:p>
      </xdr:txBody>
    </xdr:sp>
    <xdr:clientData/>
  </xdr:twoCellAnchor>
  <xdr:twoCellAnchor>
    <xdr:from>
      <xdr:col>0</xdr:col>
      <xdr:colOff>590550</xdr:colOff>
      <xdr:row>23</xdr:row>
      <xdr:rowOff>104775</xdr:rowOff>
    </xdr:from>
    <xdr:to>
      <xdr:col>8</xdr:col>
      <xdr:colOff>95250</xdr:colOff>
      <xdr:row>26</xdr:row>
      <xdr:rowOff>57150</xdr:rowOff>
    </xdr:to>
    <xdr:sp macro="" textlink="">
      <xdr:nvSpPr>
        <xdr:cNvPr id="1030" name="Rectangle 7">
          <a:hlinkClick xmlns:r="http://schemas.openxmlformats.org/officeDocument/2006/relationships" r:id="rId5"/>
        </xdr:cNvPr>
        <xdr:cNvSpPr>
          <a:spLocks noChangeArrowheads="1"/>
        </xdr:cNvSpPr>
      </xdr:nvSpPr>
      <xdr:spPr bwMode="auto">
        <a:xfrm>
          <a:off x="590550" y="3829050"/>
          <a:ext cx="4305300" cy="438150"/>
        </a:xfrm>
        <a:prstGeom prst="rect">
          <a:avLst/>
        </a:prstGeom>
        <a:gradFill rotWithShape="1">
          <a:gsLst>
            <a:gs pos="0">
              <a:srgbClr val="5D427D"/>
            </a:gs>
            <a:gs pos="80000">
              <a:srgbClr val="7A57A5"/>
            </a:gs>
            <a:gs pos="100000">
              <a:srgbClr val="7A56A7"/>
            </a:gs>
          </a:gsLst>
          <a:lin ang="16200000"/>
        </a:gra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rgbClr val="FFFFFF"/>
              </a:solidFill>
              <a:latin typeface="Bernard MT Condensed"/>
            </a:rPr>
            <a:t>6. PENILAIAN PRESTASI KERJA PNS</a:t>
          </a:r>
        </a:p>
      </xdr:txBody>
    </xdr:sp>
    <xdr:clientData/>
  </xdr:twoCellAnchor>
  <xdr:twoCellAnchor>
    <xdr:from>
      <xdr:col>0</xdr:col>
      <xdr:colOff>600075</xdr:colOff>
      <xdr:row>10</xdr:row>
      <xdr:rowOff>47625</xdr:rowOff>
    </xdr:from>
    <xdr:to>
      <xdr:col>8</xdr:col>
      <xdr:colOff>95250</xdr:colOff>
      <xdr:row>12</xdr:row>
      <xdr:rowOff>161925</xdr:rowOff>
    </xdr:to>
    <xdr:sp macro="" textlink="">
      <xdr:nvSpPr>
        <xdr:cNvPr id="1031" name="Rectangle 8">
          <a:hlinkClick xmlns:r="http://schemas.openxmlformats.org/officeDocument/2006/relationships" r:id="rId6"/>
        </xdr:cNvPr>
        <xdr:cNvSpPr>
          <a:spLocks noChangeArrowheads="1"/>
        </xdr:cNvSpPr>
      </xdr:nvSpPr>
      <xdr:spPr bwMode="auto">
        <a:xfrm>
          <a:off x="600075" y="1666875"/>
          <a:ext cx="4295775" cy="438150"/>
        </a:xfrm>
        <a:prstGeom prst="rect">
          <a:avLst/>
        </a:prstGeom>
        <a:gradFill rotWithShape="1">
          <a:gsLst>
            <a:gs pos="0">
              <a:srgbClr val="000000"/>
            </a:gs>
            <a:gs pos="80000">
              <a:srgbClr val="000000"/>
            </a:gs>
            <a:gs pos="100000">
              <a:srgbClr val="000000"/>
            </a:gs>
          </a:gsLst>
          <a:lin ang="16200000"/>
        </a:gra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rgbClr val="FFFF00"/>
              </a:solidFill>
              <a:latin typeface="Bernard MT Condensed"/>
            </a:rPr>
            <a:t>2. COVER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8</xdr:row>
      <xdr:rowOff>19050</xdr:rowOff>
    </xdr:from>
    <xdr:to>
      <xdr:col>7</xdr:col>
      <xdr:colOff>419100</xdr:colOff>
      <xdr:row>11</xdr:row>
      <xdr:rowOff>257175</xdr:rowOff>
    </xdr:to>
    <xdr:sp macro="" textlink="">
      <xdr:nvSpPr>
        <xdr:cNvPr id="2049" name="Left Arrow Callout 3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677025" y="2190750"/>
          <a:ext cx="1009650" cy="1095375"/>
        </a:xfrm>
        <a:prstGeom prst="leftArrowCallout">
          <a:avLst>
            <a:gd name="adj1" fmla="val 9915"/>
            <a:gd name="adj2" fmla="val 47640"/>
            <a:gd name="adj3" fmla="val 25000"/>
            <a:gd name="adj4" fmla="val 64977"/>
          </a:avLst>
        </a:prstGeom>
        <a:gradFill rotWithShape="1">
          <a:gsLst>
            <a:gs pos="0">
              <a:srgbClr val="2D5D97"/>
            </a:gs>
            <a:gs pos="80000">
              <a:srgbClr val="3C7AC5"/>
            </a:gs>
            <a:gs pos="100000">
              <a:srgbClr val="397BC9"/>
            </a:gs>
          </a:gsLst>
          <a:lin ang="16200000"/>
        </a:gra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FF"/>
              </a:solidFill>
              <a:latin typeface="Calibri"/>
              <a:cs typeface="Calibri"/>
            </a:rPr>
            <a:t>BACK TO MENU UTAMA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11</xdr:col>
      <xdr:colOff>400050</xdr:colOff>
      <xdr:row>8</xdr:row>
      <xdr:rowOff>104775</xdr:rowOff>
    </xdr:to>
    <xdr:sp macro="" textlink="">
      <xdr:nvSpPr>
        <xdr:cNvPr id="3073" name="Left Arrow Callout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705475" y="1247775"/>
          <a:ext cx="1009650" cy="1266825"/>
        </a:xfrm>
        <a:prstGeom prst="leftArrowCallout">
          <a:avLst>
            <a:gd name="adj1" fmla="val 11792"/>
            <a:gd name="adj2" fmla="val 56660"/>
            <a:gd name="adj3" fmla="val 25000"/>
            <a:gd name="adj4" fmla="val 64977"/>
          </a:avLst>
        </a:prstGeom>
        <a:gradFill rotWithShape="1">
          <a:gsLst>
            <a:gs pos="0">
              <a:srgbClr val="2D5D97"/>
            </a:gs>
            <a:gs pos="80000">
              <a:srgbClr val="3C7AC5"/>
            </a:gs>
            <a:gs pos="100000">
              <a:srgbClr val="397BC9"/>
            </a:gs>
          </a:gsLst>
          <a:lin ang="16200000"/>
        </a:gra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FF"/>
              </a:solidFill>
              <a:latin typeface="Calibri"/>
              <a:cs typeface="Calibri"/>
            </a:rPr>
            <a:t>BACK TO MENU UTAMA</a:t>
          </a:r>
        </a:p>
      </xdr:txBody>
    </xdr:sp>
    <xdr:clientData/>
  </xdr:twoCellAnchor>
  <xdr:twoCellAnchor>
    <xdr:from>
      <xdr:col>3</xdr:col>
      <xdr:colOff>190500</xdr:colOff>
      <xdr:row>4</xdr:row>
      <xdr:rowOff>104775</xdr:rowOff>
    </xdr:from>
    <xdr:to>
      <xdr:col>5</xdr:col>
      <xdr:colOff>609600</xdr:colOff>
      <xdr:row>6</xdr:row>
      <xdr:rowOff>714375</xdr:rowOff>
    </xdr:to>
    <xdr:pic>
      <xdr:nvPicPr>
        <xdr:cNvPr id="3074" name="Picture 5" descr="rId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38400" y="1028700"/>
          <a:ext cx="8286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1</xdr:row>
      <xdr:rowOff>19050</xdr:rowOff>
    </xdr:from>
    <xdr:to>
      <xdr:col>12</xdr:col>
      <xdr:colOff>447675</xdr:colOff>
      <xdr:row>7</xdr:row>
      <xdr:rowOff>9525</xdr:rowOff>
    </xdr:to>
    <xdr:sp macro="" textlink="">
      <xdr:nvSpPr>
        <xdr:cNvPr id="4097" name="Left Arrow Callout 3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9315450" y="219075"/>
          <a:ext cx="1038225" cy="1190625"/>
        </a:xfrm>
        <a:prstGeom prst="leftArrowCallout">
          <a:avLst>
            <a:gd name="adj1" fmla="val 10969"/>
            <a:gd name="adj2" fmla="val 52752"/>
            <a:gd name="adj3" fmla="val 25000"/>
            <a:gd name="adj4" fmla="val 64977"/>
          </a:avLst>
        </a:prstGeom>
        <a:solidFill>
          <a:schemeClr val="bg1"/>
        </a:soli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/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chemeClr val="bg1"/>
              </a:solidFill>
              <a:latin typeface="Calibri"/>
              <a:cs typeface="Calibri"/>
            </a:rPr>
            <a:t>BACK TO MENU UTAMA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142875</xdr:colOff>
      <xdr:row>6</xdr:row>
      <xdr:rowOff>228600</xdr:rowOff>
    </xdr:from>
    <xdr:to>
      <xdr:col>22</xdr:col>
      <xdr:colOff>647700</xdr:colOff>
      <xdr:row>37</xdr:row>
      <xdr:rowOff>0</xdr:rowOff>
    </xdr:to>
    <xdr:sp macro="" textlink="">
      <xdr:nvSpPr>
        <xdr:cNvPr id="5121" name="Left Arrow Callout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0915650" y="1371600"/>
          <a:ext cx="504825" cy="4324350"/>
        </a:xfrm>
        <a:prstGeom prst="leftArrowCallout">
          <a:avLst>
            <a:gd name="adj1" fmla="val 60517"/>
            <a:gd name="adj2" fmla="val 353944"/>
            <a:gd name="adj3" fmla="val 25000"/>
            <a:gd name="adj4" fmla="val 64977"/>
          </a:avLst>
        </a:prstGeom>
        <a:solidFill>
          <a:schemeClr val="bg1"/>
        </a:soli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/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FF"/>
              </a:solidFill>
              <a:latin typeface="Calibri"/>
              <a:cs typeface="Calibri"/>
            </a:rPr>
            <a:t>BACK TO MENU UTAMA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2</xdr:row>
      <xdr:rowOff>180975</xdr:rowOff>
    </xdr:from>
    <xdr:to>
      <xdr:col>12</xdr:col>
      <xdr:colOff>419100</xdr:colOff>
      <xdr:row>6</xdr:row>
      <xdr:rowOff>114300</xdr:rowOff>
    </xdr:to>
    <xdr:sp macro="" textlink="">
      <xdr:nvSpPr>
        <xdr:cNvPr id="6145" name="Left Arrow Callout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791325" y="628650"/>
          <a:ext cx="1009650" cy="1104900"/>
        </a:xfrm>
        <a:prstGeom prst="leftArrowCallout">
          <a:avLst>
            <a:gd name="adj1" fmla="val 9910"/>
            <a:gd name="adj2" fmla="val 47644"/>
            <a:gd name="adj3" fmla="val 25000"/>
            <a:gd name="adj4" fmla="val 64977"/>
          </a:avLst>
        </a:prstGeom>
        <a:gradFill rotWithShape="1">
          <a:gsLst>
            <a:gs pos="0">
              <a:srgbClr val="2D5D97"/>
            </a:gs>
            <a:gs pos="80000">
              <a:srgbClr val="3C7AC5"/>
            </a:gs>
            <a:gs pos="100000">
              <a:srgbClr val="397BC9"/>
            </a:gs>
          </a:gsLst>
          <a:lin ang="16200000"/>
        </a:gradFill>
        <a:ln>
          <a:noFill/>
        </a:ln>
        <a:effectLst>
          <a:outerShdw dist="23000" dir="5400000" rotWithShape="0">
            <a:srgbClr val="000000">
              <a:alpha val="35001"/>
            </a:srgbClr>
          </a:outerShdw>
        </a:effectLst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FF"/>
              </a:solidFill>
              <a:latin typeface="Calibri"/>
              <a:cs typeface="Calibri"/>
            </a:rPr>
            <a:t>BACK TO MENU UTAMA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1158875</xdr:colOff>
      <xdr:row>1</xdr:row>
      <xdr:rowOff>0</xdr:rowOff>
    </xdr:from>
    <xdr:to>
      <xdr:col>19</xdr:col>
      <xdr:colOff>95250</xdr:colOff>
      <xdr:row>5</xdr:row>
      <xdr:rowOff>142875</xdr:rowOff>
    </xdr:to>
    <xdr:pic>
      <xdr:nvPicPr>
        <xdr:cNvPr id="7169" name="Picture 1" descr="rId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20000" contrast="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128250" y="206375"/>
          <a:ext cx="968375" cy="968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solidFill>
          <a:srgbClr val="4F81BD"/>
        </a:solidFill>
        <a:ln w="25400" cap="flat" cmpd="sng" algn="ctr">
          <a:solidFill>
            <a:srgbClr val="395E8A"/>
          </a:solidFill>
          <a:prstDash val="solid"/>
          <a:round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9"/>
  </sheetPr>
  <dimension ref="A1"/>
  <sheetViews>
    <sheetView showGridLines="0" showRowColHeaders="0" workbookViewId="0">
      <selection activeCell="V17" sqref="V17"/>
    </sheetView>
  </sheetViews>
  <sheetFormatPr defaultColWidth="9" defaultRowHeight="12.75"/>
  <sheetData/>
  <pageMargins left="0.86875000000000002" right="0.70763888888888904" top="0.74791666666666701" bottom="0.74791666666666701" header="0.31388888888888899" footer="0.31388888888888899"/>
  <pageSetup paperSize="9" orientation="portrait" r:id="rId1"/>
  <headerFooter alignWithMargins="0">
    <oddHeader>&amp;C&amp;"-,Regular"&amp;8Created by Bangpeg2013</oddHeader>
    <oddFooter>&amp;C&amp;"-,Regular"&amp;8KANTOR REGIONAL IIIBADAN KEPEGAWAIAN NEGARA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30"/>
  </sheetPr>
  <dimension ref="A1:I20"/>
  <sheetViews>
    <sheetView workbookViewId="0">
      <selection activeCell="E4" sqref="E4"/>
    </sheetView>
  </sheetViews>
  <sheetFormatPr defaultColWidth="9.140625" defaultRowHeight="18"/>
  <cols>
    <col min="1" max="1" width="4.28515625" style="83" customWidth="1"/>
    <col min="2" max="2" width="3.7109375" style="84" customWidth="1"/>
    <col min="3" max="3" width="23.42578125" style="84" customWidth="1"/>
    <col min="4" max="4" width="1.7109375" style="84" customWidth="1"/>
    <col min="5" max="5" width="58.28515625" style="84" customWidth="1"/>
    <col min="6" max="16384" width="9.140625" style="84"/>
  </cols>
  <sheetData>
    <row r="1" spans="1:9">
      <c r="A1" s="218" t="s">
        <v>0</v>
      </c>
      <c r="B1" s="218"/>
      <c r="C1" s="218"/>
      <c r="D1" s="218"/>
      <c r="E1" s="218"/>
    </row>
    <row r="3" spans="1:9" ht="22.5" customHeight="1">
      <c r="A3" s="85">
        <v>1</v>
      </c>
      <c r="B3" s="219" t="s">
        <v>1</v>
      </c>
      <c r="C3" s="220"/>
      <c r="D3" s="221"/>
      <c r="E3" s="222"/>
    </row>
    <row r="4" spans="1:9" ht="22.5" customHeight="1">
      <c r="A4" s="86"/>
      <c r="B4" s="87" t="s">
        <v>2</v>
      </c>
      <c r="C4" s="88" t="s">
        <v>3</v>
      </c>
      <c r="D4" s="89" t="s">
        <v>4</v>
      </c>
      <c r="E4" s="92" t="s">
        <v>119</v>
      </c>
    </row>
    <row r="5" spans="1:9" ht="22.5" customHeight="1">
      <c r="A5" s="90"/>
      <c r="B5" s="87" t="s">
        <v>5</v>
      </c>
      <c r="C5" s="88" t="s">
        <v>6</v>
      </c>
      <c r="D5" s="91" t="s">
        <v>4</v>
      </c>
      <c r="E5" s="209" t="s">
        <v>120</v>
      </c>
      <c r="F5" s="208"/>
      <c r="G5" s="208"/>
      <c r="H5" s="208"/>
      <c r="I5" s="208"/>
    </row>
    <row r="6" spans="1:9" ht="22.5" customHeight="1">
      <c r="A6" s="90"/>
      <c r="B6" s="93" t="s">
        <v>7</v>
      </c>
      <c r="C6" s="88" t="s">
        <v>8</v>
      </c>
      <c r="D6" s="91" t="s">
        <v>4</v>
      </c>
      <c r="E6" s="92" t="s">
        <v>117</v>
      </c>
    </row>
    <row r="7" spans="1:9" ht="22.5" customHeight="1">
      <c r="A7" s="90"/>
      <c r="B7" s="93" t="s">
        <v>9</v>
      </c>
      <c r="C7" s="88" t="s">
        <v>10</v>
      </c>
      <c r="D7" s="94" t="s">
        <v>4</v>
      </c>
      <c r="E7" s="92" t="s">
        <v>130</v>
      </c>
    </row>
    <row r="8" spans="1:9" ht="22.5" customHeight="1">
      <c r="A8" s="95"/>
      <c r="B8" s="93" t="s">
        <v>11</v>
      </c>
      <c r="C8" s="88" t="s">
        <v>12</v>
      </c>
      <c r="D8" s="94" t="s">
        <v>4</v>
      </c>
      <c r="E8" s="101" t="s">
        <v>121</v>
      </c>
    </row>
    <row r="9" spans="1:9" ht="22.5" customHeight="1">
      <c r="A9" s="96">
        <v>2</v>
      </c>
      <c r="B9" s="223" t="s">
        <v>13</v>
      </c>
      <c r="C9" s="224"/>
      <c r="D9" s="224"/>
      <c r="E9" s="225"/>
    </row>
    <row r="10" spans="1:9" ht="22.5" customHeight="1">
      <c r="A10" s="86"/>
      <c r="B10" s="87" t="s">
        <v>2</v>
      </c>
      <c r="C10" s="88" t="s">
        <v>3</v>
      </c>
      <c r="D10" s="91" t="s">
        <v>4</v>
      </c>
      <c r="E10" s="106" t="s">
        <v>122</v>
      </c>
    </row>
    <row r="11" spans="1:9" ht="22.5" customHeight="1">
      <c r="A11" s="90"/>
      <c r="B11" s="87" t="s">
        <v>5</v>
      </c>
      <c r="C11" s="88" t="s">
        <v>6</v>
      </c>
      <c r="D11" s="91" t="s">
        <v>4</v>
      </c>
      <c r="E11" s="92" t="s">
        <v>123</v>
      </c>
    </row>
    <row r="12" spans="1:9" ht="22.5" customHeight="1">
      <c r="A12" s="90"/>
      <c r="B12" s="93" t="s">
        <v>7</v>
      </c>
      <c r="C12" s="88" t="s">
        <v>8</v>
      </c>
      <c r="D12" s="91" t="s">
        <v>4</v>
      </c>
      <c r="E12" s="92" t="s">
        <v>128</v>
      </c>
    </row>
    <row r="13" spans="1:9" ht="22.5" customHeight="1">
      <c r="A13" s="90"/>
      <c r="B13" s="93" t="s">
        <v>9</v>
      </c>
      <c r="C13" s="88" t="s">
        <v>10</v>
      </c>
      <c r="D13" s="94" t="s">
        <v>4</v>
      </c>
      <c r="E13" s="101" t="s">
        <v>124</v>
      </c>
    </row>
    <row r="14" spans="1:9" ht="22.5" customHeight="1">
      <c r="A14" s="95"/>
      <c r="B14" s="93" t="s">
        <v>11</v>
      </c>
      <c r="C14" s="88" t="s">
        <v>12</v>
      </c>
      <c r="D14" s="94" t="s">
        <v>4</v>
      </c>
      <c r="E14" s="101" t="s">
        <v>121</v>
      </c>
    </row>
    <row r="15" spans="1:9" ht="22.5" customHeight="1">
      <c r="A15" s="97">
        <v>3</v>
      </c>
      <c r="B15" s="226" t="s">
        <v>14</v>
      </c>
      <c r="C15" s="227"/>
      <c r="D15" s="227"/>
      <c r="E15" s="228"/>
    </row>
    <row r="16" spans="1:9" ht="22.5" customHeight="1">
      <c r="A16" s="86"/>
      <c r="B16" s="87" t="s">
        <v>2</v>
      </c>
      <c r="C16" s="88" t="s">
        <v>3</v>
      </c>
      <c r="D16" s="91" t="s">
        <v>4</v>
      </c>
      <c r="E16" s="92" t="s">
        <v>125</v>
      </c>
    </row>
    <row r="17" spans="1:5" ht="22.5" customHeight="1">
      <c r="A17" s="90"/>
      <c r="B17" s="87" t="s">
        <v>5</v>
      </c>
      <c r="C17" s="88" t="s">
        <v>6</v>
      </c>
      <c r="D17" s="91" t="s">
        <v>4</v>
      </c>
      <c r="E17" s="92" t="s">
        <v>126</v>
      </c>
    </row>
    <row r="18" spans="1:5" ht="22.5" customHeight="1">
      <c r="A18" s="90"/>
      <c r="B18" s="93" t="s">
        <v>7</v>
      </c>
      <c r="C18" s="88" t="s">
        <v>8</v>
      </c>
      <c r="D18" s="91" t="s">
        <v>4</v>
      </c>
      <c r="E18" s="92" t="s">
        <v>129</v>
      </c>
    </row>
    <row r="19" spans="1:5" ht="22.5" customHeight="1">
      <c r="A19" s="90"/>
      <c r="B19" s="93" t="s">
        <v>9</v>
      </c>
      <c r="C19" s="88" t="s">
        <v>10</v>
      </c>
      <c r="D19" s="94" t="s">
        <v>4</v>
      </c>
      <c r="E19" s="92" t="s">
        <v>127</v>
      </c>
    </row>
    <row r="20" spans="1:5" ht="22.5" customHeight="1">
      <c r="A20" s="95"/>
      <c r="B20" s="93" t="s">
        <v>11</v>
      </c>
      <c r="C20" s="88" t="s">
        <v>12</v>
      </c>
      <c r="D20" s="94" t="s">
        <v>4</v>
      </c>
      <c r="E20" s="92" t="s">
        <v>121</v>
      </c>
    </row>
  </sheetData>
  <mergeCells count="4">
    <mergeCell ref="A1:E1"/>
    <mergeCell ref="B3:E3"/>
    <mergeCell ref="B9:E9"/>
    <mergeCell ref="B15:E15"/>
  </mergeCells>
  <pageMargins left="0.74791666666666701" right="0.43263888888888902" top="0.74791666666666701" bottom="0.74791666666666701" header="0.31388888888888899" footer="0.31388888888888899"/>
  <pageSetup paperSize="5" orientation="portrait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8"/>
  </sheetPr>
  <dimension ref="A1:J42"/>
  <sheetViews>
    <sheetView topLeftCell="A13" workbookViewId="0">
      <selection activeCell="O39" sqref="O39"/>
    </sheetView>
  </sheetViews>
  <sheetFormatPr defaultColWidth="9.140625" defaultRowHeight="12.75"/>
  <cols>
    <col min="1" max="1" width="15.42578125" style="69" customWidth="1"/>
    <col min="2" max="3" width="9.140625" style="69"/>
    <col min="4" max="4" width="4.5703125" style="69" customWidth="1"/>
    <col min="5" max="5" width="1.5703125" style="69" customWidth="1"/>
    <col min="6" max="16384" width="9.140625" style="69"/>
  </cols>
  <sheetData>
    <row r="1" spans="1:10" ht="34.5" customHeight="1">
      <c r="A1" s="70"/>
      <c r="B1" s="71"/>
      <c r="C1" s="71"/>
      <c r="D1" s="71"/>
      <c r="E1" s="71"/>
      <c r="F1" s="71"/>
      <c r="G1" s="71"/>
      <c r="H1" s="71"/>
      <c r="I1" s="71"/>
      <c r="J1" s="79"/>
    </row>
    <row r="2" spans="1:10">
      <c r="A2" s="72"/>
      <c r="B2" s="73"/>
      <c r="C2" s="73"/>
      <c r="D2" s="73"/>
      <c r="E2" s="73"/>
      <c r="F2" s="73"/>
      <c r="G2" s="73"/>
      <c r="H2" s="73"/>
      <c r="I2" s="73"/>
      <c r="J2" s="80"/>
    </row>
    <row r="3" spans="1:10">
      <c r="A3" s="72"/>
      <c r="B3" s="73"/>
      <c r="C3" s="73"/>
      <c r="D3" s="73"/>
      <c r="E3" s="73"/>
      <c r="F3" s="73"/>
      <c r="G3" s="73"/>
      <c r="H3" s="73"/>
      <c r="I3" s="73"/>
      <c r="J3" s="80"/>
    </row>
    <row r="4" spans="1:10">
      <c r="A4" s="72"/>
      <c r="B4" s="73"/>
      <c r="C4" s="73"/>
      <c r="D4" s="73"/>
      <c r="E4" s="73"/>
      <c r="F4" s="73"/>
      <c r="G4" s="73"/>
      <c r="H4" s="73"/>
      <c r="I4" s="73"/>
      <c r="J4" s="80"/>
    </row>
    <row r="5" spans="1:10">
      <c r="A5" s="72"/>
      <c r="B5" s="73"/>
      <c r="C5" s="73"/>
      <c r="D5" s="73"/>
      <c r="E5" s="73"/>
      <c r="F5" s="73"/>
      <c r="G5" s="73"/>
      <c r="H5" s="73"/>
      <c r="I5" s="73"/>
      <c r="J5" s="80"/>
    </row>
    <row r="6" spans="1:10">
      <c r="A6" s="72"/>
      <c r="B6" s="73"/>
      <c r="C6" s="73"/>
      <c r="D6" s="73"/>
      <c r="E6" s="73"/>
      <c r="F6" s="73"/>
      <c r="G6" s="73"/>
      <c r="H6" s="73"/>
      <c r="I6" s="73"/>
      <c r="J6" s="80"/>
    </row>
    <row r="7" spans="1:10" ht="73.5" customHeight="1">
      <c r="A7" s="72"/>
      <c r="B7" s="73"/>
      <c r="C7" s="73"/>
      <c r="D7" s="73"/>
      <c r="E7" s="73"/>
      <c r="F7" s="73"/>
      <c r="G7" s="73"/>
      <c r="H7" s="73"/>
      <c r="I7" s="73"/>
      <c r="J7" s="80"/>
    </row>
    <row r="8" spans="1:10" ht="18">
      <c r="A8" s="229" t="s">
        <v>15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18">
      <c r="A9" s="229" t="s">
        <v>16</v>
      </c>
      <c r="B9" s="230"/>
      <c r="C9" s="230"/>
      <c r="D9" s="230"/>
      <c r="E9" s="230"/>
      <c r="F9" s="230"/>
      <c r="G9" s="230"/>
      <c r="H9" s="230"/>
      <c r="I9" s="230"/>
      <c r="J9" s="231"/>
    </row>
    <row r="10" spans="1:10">
      <c r="A10" s="72"/>
      <c r="B10" s="73"/>
      <c r="C10" s="73"/>
      <c r="D10" s="73"/>
      <c r="E10" s="73"/>
      <c r="F10" s="73"/>
      <c r="G10" s="73"/>
      <c r="H10" s="73"/>
      <c r="I10" s="73"/>
      <c r="J10" s="80"/>
    </row>
    <row r="11" spans="1:10">
      <c r="A11" s="72"/>
      <c r="B11" s="73"/>
      <c r="C11" s="73"/>
      <c r="D11" s="73"/>
      <c r="E11" s="73"/>
      <c r="F11" s="73"/>
      <c r="G11" s="73"/>
      <c r="H11" s="73"/>
      <c r="I11" s="73"/>
      <c r="J11" s="80"/>
    </row>
    <row r="12" spans="1:10">
      <c r="A12" s="72"/>
      <c r="B12" s="73"/>
      <c r="C12" s="73"/>
      <c r="D12" s="73"/>
      <c r="E12" s="73"/>
      <c r="F12" s="73"/>
      <c r="G12" s="73"/>
      <c r="H12" s="73"/>
      <c r="I12" s="73"/>
      <c r="J12" s="80"/>
    </row>
    <row r="13" spans="1:10">
      <c r="A13" s="72"/>
      <c r="B13" s="73"/>
      <c r="C13" s="73"/>
      <c r="D13" s="73"/>
      <c r="E13" s="73"/>
      <c r="F13" s="73"/>
      <c r="G13" s="73"/>
      <c r="H13" s="73"/>
      <c r="I13" s="73"/>
      <c r="J13" s="80"/>
    </row>
    <row r="14" spans="1:10" ht="30" customHeight="1">
      <c r="A14" s="72"/>
      <c r="B14" s="73"/>
      <c r="C14" s="73"/>
      <c r="D14" s="73"/>
      <c r="E14" s="73"/>
      <c r="F14" s="73"/>
      <c r="G14" s="73"/>
      <c r="H14" s="73"/>
      <c r="I14" s="73"/>
      <c r="J14" s="80"/>
    </row>
    <row r="15" spans="1:10" ht="15.75">
      <c r="A15" s="237" t="s">
        <v>17</v>
      </c>
      <c r="B15" s="238"/>
      <c r="C15" s="238"/>
      <c r="D15" s="238"/>
      <c r="E15" s="238"/>
      <c r="F15" s="238"/>
      <c r="G15" s="238"/>
      <c r="H15" s="238"/>
      <c r="I15" s="238"/>
      <c r="J15" s="239"/>
    </row>
    <row r="16" spans="1:10" ht="15.75">
      <c r="A16" s="237" t="s">
        <v>131</v>
      </c>
      <c r="B16" s="238"/>
      <c r="C16" s="238"/>
      <c r="D16" s="238"/>
      <c r="E16" s="238"/>
      <c r="F16" s="238"/>
      <c r="G16" s="238"/>
      <c r="H16" s="238"/>
      <c r="I16" s="238"/>
      <c r="J16" s="239"/>
    </row>
    <row r="17" spans="1:10" ht="95.25" customHeight="1">
      <c r="A17" s="72"/>
      <c r="B17" s="73"/>
      <c r="C17" s="73"/>
      <c r="D17" s="73"/>
      <c r="E17" s="73"/>
      <c r="F17" s="73"/>
      <c r="G17" s="73"/>
      <c r="H17" s="73"/>
      <c r="I17" s="73"/>
      <c r="J17" s="80"/>
    </row>
    <row r="18" spans="1:10" ht="19.5" customHeight="1">
      <c r="A18" s="72"/>
      <c r="B18" s="24" t="s">
        <v>18</v>
      </c>
      <c r="C18" s="24"/>
      <c r="D18" s="24"/>
      <c r="E18" s="24" t="s">
        <v>4</v>
      </c>
      <c r="F18" s="240" t="s">
        <v>119</v>
      </c>
      <c r="G18" s="240"/>
      <c r="H18" s="240"/>
      <c r="I18" s="240"/>
      <c r="J18" s="241"/>
    </row>
    <row r="19" spans="1:10" ht="19.5" customHeight="1">
      <c r="A19" s="72"/>
      <c r="B19" s="24" t="s">
        <v>6</v>
      </c>
      <c r="C19" s="24"/>
      <c r="D19" s="24"/>
      <c r="E19" s="24" t="s">
        <v>4</v>
      </c>
      <c r="F19" s="232" t="s">
        <v>120</v>
      </c>
      <c r="G19" s="232"/>
      <c r="H19" s="232"/>
      <c r="I19" s="232"/>
      <c r="J19" s="233"/>
    </row>
    <row r="20" spans="1:10" ht="19.5" customHeight="1">
      <c r="A20" s="72"/>
      <c r="B20" s="24" t="s">
        <v>19</v>
      </c>
      <c r="C20" s="24"/>
      <c r="D20" s="24"/>
      <c r="E20" s="24" t="s">
        <v>4</v>
      </c>
      <c r="F20" s="232" t="s">
        <v>118</v>
      </c>
      <c r="G20" s="232"/>
      <c r="H20" s="232"/>
      <c r="I20" s="232"/>
      <c r="J20" s="233"/>
    </row>
    <row r="21" spans="1:10" ht="19.5" customHeight="1">
      <c r="A21" s="72"/>
      <c r="B21" s="24" t="s">
        <v>10</v>
      </c>
      <c r="C21" s="24"/>
      <c r="D21" s="24"/>
      <c r="E21" s="24" t="s">
        <v>4</v>
      </c>
      <c r="F21" s="232" t="s">
        <v>130</v>
      </c>
      <c r="G21" s="232"/>
      <c r="H21" s="232"/>
      <c r="I21" s="232"/>
      <c r="J21" s="233"/>
    </row>
    <row r="22" spans="1:10" ht="18.75" customHeight="1">
      <c r="A22" s="72"/>
      <c r="B22" s="24" t="s">
        <v>12</v>
      </c>
      <c r="C22" s="24"/>
      <c r="D22" s="24"/>
      <c r="E22" s="24" t="s">
        <v>4</v>
      </c>
      <c r="F22" s="232" t="s">
        <v>121</v>
      </c>
      <c r="G22" s="232"/>
      <c r="H22" s="232"/>
      <c r="I22" s="232"/>
      <c r="J22" s="233"/>
    </row>
    <row r="23" spans="1:10" ht="12.75" customHeight="1">
      <c r="A23" s="72"/>
      <c r="B23" s="74"/>
      <c r="C23" s="74"/>
      <c r="D23" s="74"/>
      <c r="E23" s="74"/>
      <c r="F23" s="109"/>
      <c r="G23" s="74"/>
      <c r="H23" s="74"/>
      <c r="I23" s="73"/>
      <c r="J23" s="80"/>
    </row>
    <row r="24" spans="1:10">
      <c r="A24" s="72"/>
      <c r="B24" s="73"/>
      <c r="C24" s="73"/>
      <c r="D24" s="73"/>
      <c r="E24" s="73"/>
      <c r="F24" s="73"/>
      <c r="G24" s="73"/>
      <c r="H24" s="73"/>
      <c r="I24" s="73"/>
      <c r="J24" s="80"/>
    </row>
    <row r="25" spans="1:10">
      <c r="A25" s="72"/>
      <c r="B25" s="73"/>
      <c r="C25" s="73"/>
      <c r="D25" s="73"/>
      <c r="E25" s="73"/>
      <c r="F25" s="73"/>
      <c r="G25" s="73"/>
      <c r="H25" s="73"/>
      <c r="I25" s="73"/>
      <c r="J25" s="80"/>
    </row>
    <row r="26" spans="1:10">
      <c r="A26" s="72"/>
      <c r="B26" s="73"/>
      <c r="C26" s="73"/>
      <c r="D26" s="73"/>
      <c r="E26" s="73"/>
      <c r="F26" s="73"/>
      <c r="G26" s="73"/>
      <c r="H26" s="73"/>
      <c r="I26" s="73"/>
      <c r="J26" s="80"/>
    </row>
    <row r="27" spans="1:10">
      <c r="A27" s="72"/>
      <c r="B27" s="73"/>
      <c r="C27" s="73"/>
      <c r="D27" s="73"/>
      <c r="E27" s="73"/>
      <c r="F27" s="73"/>
      <c r="G27" s="73"/>
      <c r="H27" s="73"/>
      <c r="I27" s="73"/>
      <c r="J27" s="80"/>
    </row>
    <row r="28" spans="1:10">
      <c r="A28" s="72"/>
      <c r="B28" s="73"/>
      <c r="C28" s="73"/>
      <c r="D28" s="73"/>
      <c r="E28" s="73"/>
      <c r="F28" s="73"/>
      <c r="G28" s="73"/>
      <c r="H28" s="73"/>
      <c r="I28" s="73"/>
      <c r="J28" s="80"/>
    </row>
    <row r="29" spans="1:10">
      <c r="A29" s="72"/>
      <c r="B29" s="73"/>
      <c r="C29" s="73"/>
      <c r="D29" s="73"/>
      <c r="E29" s="73"/>
      <c r="F29" s="73"/>
      <c r="G29" s="73"/>
      <c r="H29" s="73"/>
      <c r="I29" s="73"/>
      <c r="J29" s="80"/>
    </row>
    <row r="30" spans="1:10">
      <c r="A30" s="72"/>
      <c r="B30" s="73"/>
      <c r="C30" s="73"/>
      <c r="D30" s="73"/>
      <c r="E30" s="73"/>
      <c r="F30" s="73"/>
      <c r="G30" s="73"/>
      <c r="H30" s="73"/>
      <c r="I30" s="73"/>
      <c r="J30" s="80"/>
    </row>
    <row r="31" spans="1:10">
      <c r="A31" s="72"/>
      <c r="B31" s="73"/>
      <c r="C31" s="73"/>
      <c r="D31" s="73"/>
      <c r="E31" s="73"/>
      <c r="F31" s="73"/>
      <c r="G31" s="73"/>
      <c r="H31" s="73"/>
      <c r="I31" s="73"/>
      <c r="J31" s="80"/>
    </row>
    <row r="32" spans="1:10">
      <c r="A32" s="72"/>
      <c r="B32" s="73"/>
      <c r="C32" s="73"/>
      <c r="D32" s="73"/>
      <c r="E32" s="73"/>
      <c r="F32" s="73"/>
      <c r="G32" s="73"/>
      <c r="H32" s="73"/>
      <c r="I32" s="73"/>
      <c r="J32" s="80"/>
    </row>
    <row r="33" spans="1:10">
      <c r="A33" s="72"/>
      <c r="B33" s="73"/>
      <c r="C33" s="73"/>
      <c r="D33" s="73"/>
      <c r="E33" s="73"/>
      <c r="F33" s="73"/>
      <c r="G33" s="73"/>
      <c r="H33" s="73"/>
      <c r="I33" s="73"/>
      <c r="J33" s="80"/>
    </row>
    <row r="34" spans="1:10">
      <c r="A34" s="72"/>
      <c r="B34" s="73"/>
      <c r="C34" s="73"/>
      <c r="D34" s="73"/>
      <c r="E34" s="73"/>
      <c r="F34" s="73"/>
      <c r="G34" s="73"/>
      <c r="H34" s="73"/>
      <c r="I34" s="73"/>
      <c r="J34" s="80"/>
    </row>
    <row r="35" spans="1:10">
      <c r="A35" s="72"/>
      <c r="B35" s="73"/>
      <c r="C35" s="73"/>
      <c r="D35" s="73"/>
      <c r="E35" s="73"/>
      <c r="F35" s="73"/>
      <c r="G35" s="73"/>
      <c r="H35" s="73"/>
      <c r="I35" s="73"/>
      <c r="J35" s="80"/>
    </row>
    <row r="36" spans="1:10">
      <c r="A36" s="72"/>
      <c r="B36" s="73"/>
      <c r="C36" s="73"/>
      <c r="D36" s="73"/>
      <c r="E36" s="73"/>
      <c r="F36" s="73"/>
      <c r="G36" s="73"/>
      <c r="H36" s="73"/>
      <c r="I36" s="73"/>
      <c r="J36" s="80"/>
    </row>
    <row r="37" spans="1:10">
      <c r="A37" s="72"/>
      <c r="B37" s="73"/>
      <c r="C37" s="73"/>
      <c r="D37" s="73"/>
      <c r="E37" s="73"/>
      <c r="F37" s="73"/>
      <c r="G37" s="73"/>
      <c r="H37" s="73"/>
      <c r="I37" s="73"/>
      <c r="J37" s="80"/>
    </row>
    <row r="38" spans="1:10" ht="18">
      <c r="A38" s="234" t="s">
        <v>110</v>
      </c>
      <c r="B38" s="235"/>
      <c r="C38" s="235"/>
      <c r="D38" s="235"/>
      <c r="E38" s="235"/>
      <c r="F38" s="235"/>
      <c r="G38" s="235"/>
      <c r="H38" s="235"/>
      <c r="I38" s="235"/>
      <c r="J38" s="236"/>
    </row>
    <row r="39" spans="1:10" ht="18">
      <c r="A39" s="229" t="s">
        <v>132</v>
      </c>
      <c r="B39" s="230"/>
      <c r="C39" s="230"/>
      <c r="D39" s="230"/>
      <c r="E39" s="230"/>
      <c r="F39" s="230"/>
      <c r="G39" s="230"/>
      <c r="H39" s="230"/>
      <c r="I39" s="230"/>
      <c r="J39" s="231"/>
    </row>
    <row r="40" spans="1:10" ht="18">
      <c r="A40" s="75"/>
      <c r="B40" s="76"/>
      <c r="C40" s="76"/>
      <c r="D40" s="76"/>
      <c r="E40" s="76"/>
      <c r="F40" s="76"/>
      <c r="G40" s="76"/>
      <c r="H40" s="76"/>
      <c r="I40" s="76"/>
      <c r="J40" s="81"/>
    </row>
    <row r="41" spans="1:10" ht="23.25" customHeight="1">
      <c r="A41" s="72"/>
      <c r="B41" s="73"/>
      <c r="C41" s="73"/>
      <c r="D41" s="73"/>
      <c r="E41" s="73"/>
      <c r="F41" s="73"/>
      <c r="G41" s="73"/>
      <c r="H41" s="73"/>
      <c r="I41" s="73"/>
      <c r="J41" s="80"/>
    </row>
    <row r="42" spans="1:10">
      <c r="A42" s="77"/>
      <c r="B42" s="78"/>
      <c r="C42" s="78"/>
      <c r="D42" s="78"/>
      <c r="E42" s="78"/>
      <c r="F42" s="78"/>
      <c r="G42" s="78"/>
      <c r="H42" s="78"/>
      <c r="I42" s="78"/>
      <c r="J42" s="82"/>
    </row>
  </sheetData>
  <mergeCells count="11">
    <mergeCell ref="A8:J8"/>
    <mergeCell ref="A9:J9"/>
    <mergeCell ref="A15:J15"/>
    <mergeCell ref="A16:J16"/>
    <mergeCell ref="F18:J18"/>
    <mergeCell ref="A39:J39"/>
    <mergeCell ref="F19:J19"/>
    <mergeCell ref="F20:J20"/>
    <mergeCell ref="F21:J21"/>
    <mergeCell ref="F22:J22"/>
    <mergeCell ref="A38:J38"/>
  </mergeCells>
  <pageMargins left="0.9055118110236221" right="0.70866141732283472" top="0.98425196850393704" bottom="1.1811023622047245" header="0.31496062992125984" footer="0.31496062992125984"/>
  <pageSetup paperSize="5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3"/>
  </sheetPr>
  <dimension ref="A1:T122"/>
  <sheetViews>
    <sheetView tabSelected="1" topLeftCell="A16" zoomScale="77" zoomScaleNormal="77" workbookViewId="0">
      <selection activeCell="E120" sqref="E120"/>
    </sheetView>
  </sheetViews>
  <sheetFormatPr defaultColWidth="9.140625" defaultRowHeight="12.75"/>
  <cols>
    <col min="1" max="1" width="10" style="66" customWidth="1"/>
    <col min="2" max="2" width="21.85546875" style="66" customWidth="1"/>
    <col min="3" max="3" width="40.5703125" style="66" customWidth="1"/>
    <col min="4" max="4" width="44" style="66" customWidth="1"/>
    <col min="5" max="5" width="7.42578125" style="66" customWidth="1"/>
    <col min="6" max="6" width="10.85546875" style="66" customWidth="1"/>
    <col min="7" max="7" width="17.7109375" style="66" customWidth="1"/>
    <col min="8" max="8" width="15.5703125" style="66" customWidth="1"/>
    <col min="9" max="9" width="11.5703125" style="66" customWidth="1"/>
    <col min="10" max="10" width="11.28515625" style="66" customWidth="1"/>
    <col min="11" max="11" width="15.28515625" style="66" customWidth="1"/>
    <col min="12" max="12" width="0.28515625" style="103" customWidth="1"/>
    <col min="13" max="13" width="9.140625" style="103" hidden="1" customWidth="1"/>
    <col min="14" max="17" width="9.140625" style="103"/>
    <col min="18" max="16384" width="9.140625" style="66"/>
  </cols>
  <sheetData>
    <row r="1" spans="1:20" ht="20.25" customHeight="1">
      <c r="A1" s="259" t="s">
        <v>21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20" ht="18" customHeight="1">
      <c r="A2" s="259" t="s">
        <v>16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20" ht="18.75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20" s="37" customFormat="1" ht="22.5" customHeight="1">
      <c r="A4" s="122" t="s">
        <v>22</v>
      </c>
      <c r="B4" s="260" t="s">
        <v>23</v>
      </c>
      <c r="C4" s="261"/>
      <c r="D4" s="262"/>
      <c r="E4" s="122" t="s">
        <v>22</v>
      </c>
      <c r="F4" s="263" t="s">
        <v>24</v>
      </c>
      <c r="G4" s="263"/>
      <c r="H4" s="263"/>
      <c r="I4" s="263"/>
      <c r="J4" s="263"/>
      <c r="K4" s="263"/>
      <c r="L4" s="104"/>
      <c r="M4" s="104"/>
      <c r="N4" s="104"/>
      <c r="O4" s="104"/>
      <c r="P4" s="104"/>
      <c r="Q4" s="104"/>
    </row>
    <row r="5" spans="1:20" s="37" customFormat="1" ht="20.25" customHeight="1">
      <c r="A5" s="123">
        <v>1</v>
      </c>
      <c r="B5" s="124" t="s">
        <v>3</v>
      </c>
      <c r="C5" s="258" t="str">
        <f>'DATA SKP'!E10</f>
        <v>ALRIFJON, S.Sos, MM</v>
      </c>
      <c r="D5" s="258"/>
      <c r="E5" s="123">
        <v>1</v>
      </c>
      <c r="F5" s="258" t="s">
        <v>3</v>
      </c>
      <c r="G5" s="258"/>
      <c r="H5" s="258" t="str">
        <f>'DATA SKP'!E4</f>
        <v>JONI MAHYUDDIN</v>
      </c>
      <c r="I5" s="258"/>
      <c r="J5" s="258"/>
      <c r="K5" s="258"/>
      <c r="L5" s="104"/>
      <c r="M5" s="104"/>
      <c r="N5" s="104"/>
      <c r="O5" s="104"/>
      <c r="P5" s="104"/>
      <c r="Q5" s="104"/>
    </row>
    <row r="6" spans="1:20" s="37" customFormat="1" ht="20.25" customHeight="1">
      <c r="A6" s="123">
        <v>2</v>
      </c>
      <c r="B6" s="124" t="s">
        <v>6</v>
      </c>
      <c r="C6" s="258" t="str">
        <f>'DATA SKP'!E11</f>
        <v>19661207 198903 1 004</v>
      </c>
      <c r="D6" s="258"/>
      <c r="E6" s="123">
        <v>2</v>
      </c>
      <c r="F6" s="258" t="s">
        <v>6</v>
      </c>
      <c r="G6" s="258"/>
      <c r="H6" s="258" t="str">
        <f>'DATA SKP'!E5</f>
        <v>19650627 198902 1 001</v>
      </c>
      <c r="I6" s="258"/>
      <c r="J6" s="258"/>
      <c r="K6" s="258"/>
      <c r="L6" s="104"/>
      <c r="M6" s="104"/>
      <c r="N6" s="104"/>
      <c r="O6" s="104"/>
      <c r="P6" s="104"/>
      <c r="Q6" s="104"/>
    </row>
    <row r="7" spans="1:20" s="37" customFormat="1" ht="20.25" customHeight="1">
      <c r="A7" s="123">
        <v>3</v>
      </c>
      <c r="B7" s="124" t="s">
        <v>116</v>
      </c>
      <c r="C7" s="258" t="str">
        <f>'DATA SKP'!E12</f>
        <v>Pembina /IV.a</v>
      </c>
      <c r="D7" s="258"/>
      <c r="E7" s="123">
        <v>3</v>
      </c>
      <c r="F7" s="258" t="s">
        <v>8</v>
      </c>
      <c r="G7" s="258"/>
      <c r="H7" s="258" t="str">
        <f>'DATA SKP'!E6</f>
        <v>Penata Tk. I / III.d</v>
      </c>
      <c r="I7" s="258"/>
      <c r="J7" s="258"/>
      <c r="K7" s="258"/>
      <c r="L7" s="104"/>
      <c r="M7" s="104"/>
      <c r="N7" s="104"/>
      <c r="O7" s="104"/>
      <c r="P7" s="104"/>
      <c r="Q7" s="104"/>
    </row>
    <row r="8" spans="1:20" s="37" customFormat="1" ht="20.25" customHeight="1">
      <c r="A8" s="123">
        <v>4</v>
      </c>
      <c r="B8" s="124" t="s">
        <v>10</v>
      </c>
      <c r="C8" s="258" t="str">
        <f>'DATA SKP'!E13</f>
        <v>Kepala Sub Bagian Sarana dan Prasarana</v>
      </c>
      <c r="D8" s="258"/>
      <c r="E8" s="123">
        <v>4</v>
      </c>
      <c r="F8" s="258" t="s">
        <v>10</v>
      </c>
      <c r="G8" s="258"/>
      <c r="H8" s="258" t="str">
        <f>'DATA SKP'!E7</f>
        <v>Staf Sub Bagian Sarana dan Prasarana</v>
      </c>
      <c r="I8" s="258"/>
      <c r="J8" s="258"/>
      <c r="K8" s="258"/>
      <c r="L8" s="104"/>
      <c r="M8" s="104"/>
      <c r="N8" s="104"/>
      <c r="O8" s="104"/>
      <c r="P8" s="104"/>
      <c r="Q8" s="104"/>
    </row>
    <row r="9" spans="1:20" s="37" customFormat="1" ht="20.25" customHeight="1">
      <c r="A9" s="123">
        <v>5</v>
      </c>
      <c r="B9" s="124" t="s">
        <v>12</v>
      </c>
      <c r="C9" s="258" t="str">
        <f>'DATA SKP'!E14</f>
        <v>Biro Humas Setda Prov. Sumbar</v>
      </c>
      <c r="D9" s="258"/>
      <c r="E9" s="123">
        <v>5</v>
      </c>
      <c r="F9" s="258" t="s">
        <v>12</v>
      </c>
      <c r="G9" s="258"/>
      <c r="H9" s="258" t="str">
        <f>'DATA SKP'!E8</f>
        <v>Biro Humas Setda Prov. Sumbar</v>
      </c>
      <c r="I9" s="258"/>
      <c r="J9" s="258"/>
      <c r="K9" s="258"/>
      <c r="L9" s="104"/>
      <c r="M9" s="104"/>
      <c r="N9" s="104"/>
      <c r="O9" s="104"/>
      <c r="P9" s="104"/>
      <c r="Q9" s="104"/>
    </row>
    <row r="10" spans="1:20" ht="21.75" customHeight="1">
      <c r="A10" s="246" t="s">
        <v>22</v>
      </c>
      <c r="B10" s="247" t="s">
        <v>25</v>
      </c>
      <c r="C10" s="248"/>
      <c r="D10" s="249"/>
      <c r="E10" s="246" t="s">
        <v>26</v>
      </c>
      <c r="F10" s="246" t="s">
        <v>27</v>
      </c>
      <c r="G10" s="246"/>
      <c r="H10" s="246"/>
      <c r="I10" s="246"/>
      <c r="J10" s="246"/>
      <c r="K10" s="246"/>
    </row>
    <row r="11" spans="1:20" ht="21" customHeight="1">
      <c r="A11" s="246"/>
      <c r="B11" s="250"/>
      <c r="C11" s="238"/>
      <c r="D11" s="251"/>
      <c r="E11" s="246"/>
      <c r="F11" s="257" t="s">
        <v>28</v>
      </c>
      <c r="G11" s="257"/>
      <c r="H11" s="125" t="s">
        <v>29</v>
      </c>
      <c r="I11" s="257" t="s">
        <v>30</v>
      </c>
      <c r="J11" s="257"/>
      <c r="K11" s="125" t="s">
        <v>31</v>
      </c>
      <c r="Q11" s="103">
        <v>10</v>
      </c>
      <c r="R11" s="66" t="s">
        <v>136</v>
      </c>
      <c r="S11" s="212">
        <v>365</v>
      </c>
      <c r="T11" s="212">
        <v>120</v>
      </c>
    </row>
    <row r="12" spans="1:20" ht="33.75" customHeight="1">
      <c r="A12" s="123">
        <v>1</v>
      </c>
      <c r="B12" s="242" t="s">
        <v>145</v>
      </c>
      <c r="C12" s="243"/>
      <c r="D12" s="244"/>
      <c r="E12" s="126">
        <f t="shared" ref="E12:E93" si="0">D12*F12</f>
        <v>0</v>
      </c>
      <c r="F12" s="123">
        <v>2450</v>
      </c>
      <c r="G12" s="127" t="s">
        <v>136</v>
      </c>
      <c r="H12" s="123">
        <v>100</v>
      </c>
      <c r="I12" s="123">
        <v>12</v>
      </c>
      <c r="J12" s="123" t="s">
        <v>32</v>
      </c>
      <c r="K12" s="128"/>
      <c r="S12" s="212">
        <f>+S11-T11</f>
        <v>245</v>
      </c>
      <c r="T12" s="217">
        <f>+S12*Q11</f>
        <v>2450</v>
      </c>
    </row>
    <row r="13" spans="1:20" ht="42" customHeight="1">
      <c r="A13" s="123">
        <v>2</v>
      </c>
      <c r="B13" s="242" t="s">
        <v>133</v>
      </c>
      <c r="C13" s="243"/>
      <c r="D13" s="244"/>
      <c r="E13" s="126">
        <f t="shared" si="0"/>
        <v>0</v>
      </c>
      <c r="F13" s="123">
        <v>2450</v>
      </c>
      <c r="G13" s="127" t="s">
        <v>136</v>
      </c>
      <c r="H13" s="123">
        <v>100</v>
      </c>
      <c r="I13" s="123">
        <v>12</v>
      </c>
      <c r="J13" s="123" t="s">
        <v>32</v>
      </c>
      <c r="K13" s="128"/>
      <c r="Q13" s="213"/>
    </row>
    <row r="14" spans="1:20" ht="33.75" customHeight="1">
      <c r="A14" s="123">
        <v>3</v>
      </c>
      <c r="B14" s="242" t="s">
        <v>134</v>
      </c>
      <c r="C14" s="243"/>
      <c r="D14" s="244"/>
      <c r="E14" s="126">
        <f t="shared" si="0"/>
        <v>0</v>
      </c>
      <c r="F14" s="123">
        <v>1092</v>
      </c>
      <c r="G14" s="127" t="s">
        <v>136</v>
      </c>
      <c r="H14" s="123">
        <v>100</v>
      </c>
      <c r="I14" s="123">
        <v>12</v>
      </c>
      <c r="J14" s="123" t="s">
        <v>32</v>
      </c>
      <c r="K14" s="128"/>
      <c r="Q14" s="215">
        <v>21</v>
      </c>
      <c r="R14" s="216" t="s">
        <v>136</v>
      </c>
      <c r="S14" s="214">
        <v>52</v>
      </c>
      <c r="T14" s="216" t="s">
        <v>144</v>
      </c>
    </row>
    <row r="15" spans="1:20" ht="33.75" customHeight="1">
      <c r="A15" s="123">
        <v>4</v>
      </c>
      <c r="B15" s="242" t="s">
        <v>135</v>
      </c>
      <c r="C15" s="243"/>
      <c r="D15" s="244"/>
      <c r="E15" s="126">
        <v>0</v>
      </c>
      <c r="F15" s="123">
        <v>1092</v>
      </c>
      <c r="G15" s="127" t="s">
        <v>136</v>
      </c>
      <c r="H15" s="123">
        <v>100</v>
      </c>
      <c r="I15" s="123">
        <v>12</v>
      </c>
      <c r="J15" s="123" t="s">
        <v>32</v>
      </c>
      <c r="K15" s="128"/>
      <c r="T15" s="217">
        <f>+S14*Q14</f>
        <v>1092</v>
      </c>
    </row>
    <row r="16" spans="1:20" ht="33.75" customHeight="1">
      <c r="A16" s="123">
        <v>5</v>
      </c>
      <c r="B16" s="242"/>
      <c r="C16" s="243"/>
      <c r="D16" s="244"/>
      <c r="E16" s="126">
        <v>0</v>
      </c>
      <c r="F16" s="123"/>
      <c r="G16" s="127"/>
      <c r="H16" s="123"/>
      <c r="I16" s="123"/>
      <c r="J16" s="123"/>
      <c r="K16" s="128"/>
    </row>
    <row r="17" spans="1:11" ht="45.75" customHeight="1">
      <c r="A17" s="123">
        <v>6</v>
      </c>
      <c r="B17" s="242"/>
      <c r="C17" s="243"/>
      <c r="D17" s="244"/>
      <c r="E17" s="126"/>
      <c r="F17" s="123"/>
      <c r="G17" s="127"/>
      <c r="H17" s="123"/>
      <c r="I17" s="123"/>
      <c r="J17" s="123"/>
      <c r="K17" s="128"/>
    </row>
    <row r="18" spans="1:11" ht="33.75" customHeight="1">
      <c r="A18" s="123">
        <v>7</v>
      </c>
      <c r="B18" s="242"/>
      <c r="C18" s="243"/>
      <c r="D18" s="244"/>
      <c r="E18" s="126"/>
      <c r="F18" s="123"/>
      <c r="G18" s="127"/>
      <c r="H18" s="123"/>
      <c r="I18" s="123"/>
      <c r="J18" s="123"/>
      <c r="K18" s="128"/>
    </row>
    <row r="19" spans="1:11" ht="33.75" hidden="1" customHeight="1">
      <c r="A19" s="123"/>
      <c r="B19" s="188"/>
      <c r="C19" s="189"/>
      <c r="D19" s="190"/>
      <c r="E19" s="126"/>
      <c r="F19" s="123"/>
      <c r="G19" s="127"/>
      <c r="H19" s="123"/>
      <c r="I19" s="123"/>
      <c r="J19" s="123"/>
      <c r="K19" s="128"/>
    </row>
    <row r="20" spans="1:11" ht="33.75" hidden="1" customHeight="1">
      <c r="A20" s="123"/>
      <c r="B20" s="188"/>
      <c r="C20" s="189"/>
      <c r="D20" s="190"/>
      <c r="E20" s="126"/>
      <c r="F20" s="123"/>
      <c r="G20" s="127"/>
      <c r="H20" s="123"/>
      <c r="I20" s="123"/>
      <c r="J20" s="123"/>
      <c r="K20" s="128"/>
    </row>
    <row r="21" spans="1:11" ht="33.75" hidden="1" customHeight="1">
      <c r="A21" s="123"/>
      <c r="B21" s="188"/>
      <c r="C21" s="189"/>
      <c r="D21" s="190"/>
      <c r="E21" s="126"/>
      <c r="F21" s="123"/>
      <c r="G21" s="127"/>
      <c r="H21" s="123"/>
      <c r="I21" s="123"/>
      <c r="J21" s="123"/>
      <c r="K21" s="128"/>
    </row>
    <row r="22" spans="1:11" ht="33.75" hidden="1" customHeight="1">
      <c r="A22" s="123"/>
      <c r="B22" s="188"/>
      <c r="C22" s="189"/>
      <c r="D22" s="190"/>
      <c r="E22" s="126"/>
      <c r="F22" s="123"/>
      <c r="G22" s="127"/>
      <c r="H22" s="123"/>
      <c r="I22" s="123"/>
      <c r="J22" s="123"/>
      <c r="K22" s="128"/>
    </row>
    <row r="23" spans="1:11" ht="33.75" hidden="1" customHeight="1">
      <c r="A23" s="123"/>
      <c r="B23" s="188"/>
      <c r="C23" s="189"/>
      <c r="D23" s="190"/>
      <c r="E23" s="126"/>
      <c r="F23" s="123"/>
      <c r="G23" s="127"/>
      <c r="H23" s="123"/>
      <c r="I23" s="123"/>
      <c r="J23" s="123"/>
      <c r="K23" s="128"/>
    </row>
    <row r="24" spans="1:11" ht="33.75" hidden="1" customHeight="1">
      <c r="A24" s="123"/>
      <c r="B24" s="188"/>
      <c r="C24" s="189"/>
      <c r="D24" s="190"/>
      <c r="E24" s="126"/>
      <c r="F24" s="123"/>
      <c r="G24" s="127"/>
      <c r="H24" s="123"/>
      <c r="I24" s="123"/>
      <c r="J24" s="123"/>
      <c r="K24" s="128"/>
    </row>
    <row r="25" spans="1:11" ht="33.75" hidden="1" customHeight="1">
      <c r="A25" s="123"/>
      <c r="B25" s="188"/>
      <c r="C25" s="189"/>
      <c r="D25" s="190"/>
      <c r="E25" s="126"/>
      <c r="F25" s="123"/>
      <c r="G25" s="127"/>
      <c r="H25" s="123"/>
      <c r="I25" s="123"/>
      <c r="J25" s="123"/>
      <c r="K25" s="128"/>
    </row>
    <row r="26" spans="1:11" ht="33.75" hidden="1" customHeight="1">
      <c r="A26" s="123"/>
      <c r="B26" s="188"/>
      <c r="C26" s="189"/>
      <c r="D26" s="190"/>
      <c r="E26" s="126"/>
      <c r="F26" s="123"/>
      <c r="G26" s="127"/>
      <c r="H26" s="123"/>
      <c r="I26" s="123"/>
      <c r="J26" s="123"/>
      <c r="K26" s="128"/>
    </row>
    <row r="27" spans="1:11" ht="33.75" hidden="1" customHeight="1">
      <c r="A27" s="123"/>
      <c r="B27" s="188"/>
      <c r="C27" s="189"/>
      <c r="D27" s="190"/>
      <c r="E27" s="126"/>
      <c r="F27" s="123"/>
      <c r="G27" s="127"/>
      <c r="H27" s="123"/>
      <c r="I27" s="123"/>
      <c r="J27" s="123"/>
      <c r="K27" s="128"/>
    </row>
    <row r="28" spans="1:11" ht="33.75" hidden="1" customHeight="1">
      <c r="A28" s="123"/>
      <c r="B28" s="188"/>
      <c r="C28" s="189"/>
      <c r="D28" s="190"/>
      <c r="E28" s="126"/>
      <c r="F28" s="123"/>
      <c r="G28" s="127"/>
      <c r="H28" s="123"/>
      <c r="I28" s="123"/>
      <c r="J28" s="123"/>
      <c r="K28" s="128"/>
    </row>
    <row r="29" spans="1:11" ht="33.75" hidden="1" customHeight="1">
      <c r="A29" s="123"/>
      <c r="B29" s="188"/>
      <c r="C29" s="189"/>
      <c r="D29" s="190"/>
      <c r="E29" s="126"/>
      <c r="F29" s="123"/>
      <c r="G29" s="127"/>
      <c r="H29" s="123"/>
      <c r="I29" s="123"/>
      <c r="J29" s="123"/>
      <c r="K29" s="128"/>
    </row>
    <row r="30" spans="1:11" ht="33.75" hidden="1" customHeight="1">
      <c r="A30" s="123"/>
      <c r="B30" s="188"/>
      <c r="C30" s="189"/>
      <c r="D30" s="190"/>
      <c r="E30" s="126"/>
      <c r="F30" s="123"/>
      <c r="G30" s="127"/>
      <c r="H30" s="123"/>
      <c r="I30" s="123"/>
      <c r="J30" s="123"/>
      <c r="K30" s="128"/>
    </row>
    <row r="31" spans="1:11" ht="33.75" hidden="1" customHeight="1">
      <c r="A31" s="123"/>
      <c r="B31" s="188"/>
      <c r="C31" s="189"/>
      <c r="D31" s="190"/>
      <c r="E31" s="126"/>
      <c r="F31" s="123"/>
      <c r="G31" s="127"/>
      <c r="H31" s="123"/>
      <c r="I31" s="123"/>
      <c r="J31" s="123"/>
      <c r="K31" s="128"/>
    </row>
    <row r="32" spans="1:11" ht="33.75" hidden="1" customHeight="1">
      <c r="A32" s="123"/>
      <c r="B32" s="188"/>
      <c r="C32" s="189"/>
      <c r="D32" s="190"/>
      <c r="E32" s="126"/>
      <c r="F32" s="123"/>
      <c r="G32" s="127"/>
      <c r="H32" s="123"/>
      <c r="I32" s="123"/>
      <c r="J32" s="123"/>
      <c r="K32" s="128"/>
    </row>
    <row r="33" spans="1:11" hidden="1"/>
    <row r="34" spans="1:11" ht="33.75" hidden="1" customHeight="1">
      <c r="A34" s="123"/>
      <c r="B34" s="188"/>
      <c r="C34" s="189"/>
      <c r="D34" s="190"/>
      <c r="E34" s="126"/>
      <c r="F34" s="123"/>
      <c r="G34" s="127"/>
      <c r="H34" s="123"/>
      <c r="I34" s="123"/>
      <c r="J34" s="123"/>
      <c r="K34" s="128"/>
    </row>
    <row r="35" spans="1:11" ht="33.75" hidden="1" customHeight="1">
      <c r="A35" s="123"/>
      <c r="B35" s="188"/>
      <c r="C35" s="189"/>
      <c r="D35" s="190"/>
      <c r="E35" s="126"/>
      <c r="F35" s="123"/>
      <c r="G35" s="127"/>
      <c r="H35" s="123"/>
      <c r="I35" s="123"/>
      <c r="J35" s="123"/>
      <c r="K35" s="128"/>
    </row>
    <row r="36" spans="1:11" ht="33.75" hidden="1" customHeight="1">
      <c r="A36" s="123"/>
      <c r="B36" s="188"/>
      <c r="C36" s="189"/>
      <c r="D36" s="190"/>
      <c r="E36" s="126"/>
      <c r="F36" s="123"/>
      <c r="G36" s="127"/>
      <c r="H36" s="123"/>
      <c r="I36" s="123"/>
      <c r="J36" s="123"/>
      <c r="K36" s="128"/>
    </row>
    <row r="37" spans="1:11" ht="33.75" hidden="1" customHeight="1">
      <c r="A37" s="123"/>
      <c r="B37" s="188"/>
      <c r="C37" s="189"/>
      <c r="D37" s="190"/>
      <c r="E37" s="126"/>
      <c r="F37" s="123"/>
      <c r="G37" s="127"/>
      <c r="H37" s="123"/>
      <c r="I37" s="123"/>
      <c r="J37" s="123"/>
      <c r="K37" s="128"/>
    </row>
    <row r="38" spans="1:11" ht="33.75" hidden="1" customHeight="1">
      <c r="A38" s="123"/>
      <c r="B38" s="188"/>
      <c r="C38" s="189"/>
      <c r="D38" s="190"/>
      <c r="E38" s="126"/>
      <c r="F38" s="123"/>
      <c r="G38" s="127"/>
      <c r="H38" s="123"/>
      <c r="I38" s="123"/>
      <c r="J38" s="123"/>
      <c r="K38" s="128"/>
    </row>
    <row r="39" spans="1:11" ht="33.75" hidden="1" customHeight="1">
      <c r="A39" s="123"/>
      <c r="B39" s="188"/>
      <c r="C39" s="189"/>
      <c r="D39" s="190"/>
      <c r="E39" s="126"/>
      <c r="F39" s="123"/>
      <c r="G39" s="127"/>
      <c r="H39" s="123"/>
      <c r="I39" s="123"/>
      <c r="J39" s="123"/>
      <c r="K39" s="128"/>
    </row>
    <row r="40" spans="1:11" ht="33.75" hidden="1" customHeight="1">
      <c r="A40" s="123"/>
      <c r="B40" s="188"/>
      <c r="C40" s="189"/>
      <c r="D40" s="190"/>
      <c r="E40" s="126"/>
      <c r="F40" s="123"/>
      <c r="G40" s="127"/>
      <c r="H40" s="123"/>
      <c r="I40" s="123"/>
      <c r="J40" s="123"/>
      <c r="K40" s="128"/>
    </row>
    <row r="41" spans="1:11" ht="33.75" hidden="1" customHeight="1">
      <c r="A41" s="123"/>
      <c r="B41" s="188"/>
      <c r="C41" s="189"/>
      <c r="D41" s="190"/>
      <c r="E41" s="126"/>
      <c r="F41" s="123"/>
      <c r="G41" s="127"/>
      <c r="H41" s="123"/>
      <c r="I41" s="123"/>
      <c r="J41" s="123"/>
      <c r="K41" s="128"/>
    </row>
    <row r="42" spans="1:11" ht="33.75" hidden="1" customHeight="1">
      <c r="A42" s="123"/>
      <c r="B42" s="188"/>
      <c r="C42" s="189"/>
      <c r="D42" s="190"/>
      <c r="E42" s="126"/>
      <c r="F42" s="123"/>
      <c r="G42" s="127"/>
      <c r="H42" s="123"/>
      <c r="I42" s="123"/>
      <c r="J42" s="123"/>
      <c r="K42" s="128"/>
    </row>
    <row r="43" spans="1:11" ht="33.75" hidden="1" customHeight="1">
      <c r="A43" s="123"/>
      <c r="B43" s="188"/>
      <c r="C43" s="189"/>
      <c r="D43" s="190"/>
      <c r="E43" s="126"/>
      <c r="F43" s="123"/>
      <c r="G43" s="127"/>
      <c r="H43" s="123"/>
      <c r="I43" s="123"/>
      <c r="J43" s="123"/>
      <c r="K43" s="128"/>
    </row>
    <row r="44" spans="1:11" ht="33.75" hidden="1" customHeight="1">
      <c r="A44" s="123"/>
      <c r="B44" s="188"/>
      <c r="C44" s="189"/>
      <c r="D44" s="190"/>
      <c r="E44" s="126"/>
      <c r="F44" s="123"/>
      <c r="G44" s="127"/>
      <c r="H44" s="123"/>
      <c r="I44" s="123"/>
      <c r="J44" s="123"/>
      <c r="K44" s="128"/>
    </row>
    <row r="45" spans="1:11" ht="33.75" hidden="1" customHeight="1">
      <c r="A45" s="123"/>
      <c r="B45" s="188"/>
      <c r="C45" s="189"/>
      <c r="D45" s="190"/>
      <c r="E45" s="126"/>
      <c r="F45" s="123"/>
      <c r="G45" s="127"/>
      <c r="H45" s="123"/>
      <c r="I45" s="123"/>
      <c r="J45" s="123"/>
      <c r="K45" s="128"/>
    </row>
    <row r="46" spans="1:11" ht="33.75" hidden="1" customHeight="1">
      <c r="A46" s="123"/>
      <c r="B46" s="188"/>
      <c r="C46" s="189"/>
      <c r="D46" s="190"/>
      <c r="E46" s="126"/>
      <c r="F46" s="123"/>
      <c r="G46" s="127"/>
      <c r="H46" s="123"/>
      <c r="I46" s="123"/>
      <c r="J46" s="123"/>
      <c r="K46" s="128"/>
    </row>
    <row r="47" spans="1:11" ht="33.75" hidden="1" customHeight="1">
      <c r="A47" s="123"/>
      <c r="B47" s="188"/>
      <c r="C47" s="189"/>
      <c r="D47" s="190"/>
      <c r="E47" s="126"/>
      <c r="F47" s="123"/>
      <c r="G47" s="127"/>
      <c r="H47" s="123"/>
      <c r="I47" s="123"/>
      <c r="J47" s="123"/>
      <c r="K47" s="128"/>
    </row>
    <row r="48" spans="1:11" ht="33.75" hidden="1" customHeight="1">
      <c r="A48" s="123"/>
      <c r="B48" s="188"/>
      <c r="C48" s="189"/>
      <c r="D48" s="190"/>
      <c r="E48" s="126"/>
      <c r="F48" s="123"/>
      <c r="G48" s="127"/>
      <c r="H48" s="123"/>
      <c r="I48" s="123"/>
      <c r="J48" s="123"/>
      <c r="K48" s="128"/>
    </row>
    <row r="49" spans="1:11" ht="33.75" hidden="1" customHeight="1">
      <c r="A49" s="123"/>
      <c r="B49" s="188"/>
      <c r="C49" s="189"/>
      <c r="D49" s="190"/>
      <c r="E49" s="126"/>
      <c r="F49" s="123"/>
      <c r="G49" s="127"/>
      <c r="H49" s="123"/>
      <c r="I49" s="123"/>
      <c r="J49" s="123"/>
      <c r="K49" s="128"/>
    </row>
    <row r="50" spans="1:11" ht="33.75" hidden="1" customHeight="1">
      <c r="A50" s="123"/>
      <c r="B50" s="188"/>
      <c r="C50" s="189"/>
      <c r="D50" s="190"/>
      <c r="E50" s="126"/>
      <c r="F50" s="123"/>
      <c r="G50" s="127"/>
      <c r="H50" s="123"/>
      <c r="I50" s="123"/>
      <c r="J50" s="123"/>
      <c r="K50" s="128"/>
    </row>
    <row r="51" spans="1:11" ht="33.75" hidden="1" customHeight="1">
      <c r="A51" s="123"/>
      <c r="B51" s="188"/>
      <c r="C51" s="189"/>
      <c r="D51" s="190"/>
      <c r="E51" s="126"/>
      <c r="F51" s="123"/>
      <c r="G51" s="127"/>
      <c r="H51" s="123"/>
      <c r="I51" s="123"/>
      <c r="J51" s="123"/>
      <c r="K51" s="128"/>
    </row>
    <row r="52" spans="1:11" ht="33.75" hidden="1" customHeight="1">
      <c r="A52" s="123"/>
      <c r="B52" s="188"/>
      <c r="C52" s="189"/>
      <c r="D52" s="190"/>
      <c r="E52" s="126"/>
      <c r="F52" s="123"/>
      <c r="G52" s="127"/>
      <c r="H52" s="123"/>
      <c r="I52" s="123"/>
      <c r="J52" s="123"/>
      <c r="K52" s="128"/>
    </row>
    <row r="53" spans="1:11" ht="33.75" hidden="1" customHeight="1">
      <c r="A53" s="123"/>
      <c r="B53" s="188"/>
      <c r="C53" s="189"/>
      <c r="D53" s="190"/>
      <c r="E53" s="126"/>
      <c r="F53" s="123"/>
      <c r="G53" s="127"/>
      <c r="H53" s="123"/>
      <c r="I53" s="123"/>
      <c r="J53" s="123"/>
      <c r="K53" s="128"/>
    </row>
    <row r="54" spans="1:11" ht="33.75" hidden="1" customHeight="1">
      <c r="A54" s="123"/>
      <c r="B54" s="188"/>
      <c r="C54" s="189"/>
      <c r="D54" s="190"/>
      <c r="E54" s="126"/>
      <c r="F54" s="123"/>
      <c r="G54" s="127"/>
      <c r="H54" s="123"/>
      <c r="I54" s="123"/>
      <c r="J54" s="123"/>
      <c r="K54" s="128"/>
    </row>
    <row r="55" spans="1:11" ht="33.75" hidden="1" customHeight="1">
      <c r="A55" s="123"/>
      <c r="B55" s="188"/>
      <c r="C55" s="189"/>
      <c r="D55" s="190"/>
      <c r="E55" s="126"/>
      <c r="F55" s="123"/>
      <c r="G55" s="127"/>
      <c r="H55" s="123"/>
      <c r="I55" s="123"/>
      <c r="J55" s="123"/>
      <c r="K55" s="128"/>
    </row>
    <row r="56" spans="1:11" ht="33.75" hidden="1" customHeight="1">
      <c r="A56" s="123"/>
      <c r="B56" s="188"/>
      <c r="C56" s="189"/>
      <c r="D56" s="190"/>
      <c r="E56" s="126"/>
      <c r="F56" s="123"/>
      <c r="G56" s="127"/>
      <c r="H56" s="123"/>
      <c r="I56" s="123"/>
      <c r="J56" s="123"/>
      <c r="K56" s="128"/>
    </row>
    <row r="57" spans="1:11" ht="33.75" hidden="1" customHeight="1">
      <c r="A57" s="123"/>
      <c r="B57" s="188"/>
      <c r="C57" s="189"/>
      <c r="D57" s="190"/>
      <c r="E57" s="126"/>
      <c r="F57" s="123"/>
      <c r="G57" s="127"/>
      <c r="H57" s="123"/>
      <c r="I57" s="123"/>
      <c r="J57" s="123"/>
      <c r="K57" s="128"/>
    </row>
    <row r="58" spans="1:11" ht="33.75" hidden="1" customHeight="1">
      <c r="A58" s="123"/>
      <c r="B58" s="188"/>
      <c r="C58" s="189"/>
      <c r="D58" s="190"/>
      <c r="E58" s="126"/>
      <c r="F58" s="123"/>
      <c r="G58" s="127"/>
      <c r="H58" s="123"/>
      <c r="I58" s="123"/>
      <c r="J58" s="123"/>
      <c r="K58" s="128"/>
    </row>
    <row r="59" spans="1:11" ht="33.75" hidden="1" customHeight="1">
      <c r="A59" s="123"/>
      <c r="B59" s="188"/>
      <c r="C59" s="189"/>
      <c r="D59" s="190"/>
      <c r="E59" s="126"/>
      <c r="F59" s="123"/>
      <c r="G59" s="127"/>
      <c r="H59" s="123"/>
      <c r="I59" s="123"/>
      <c r="J59" s="123"/>
      <c r="K59" s="128"/>
    </row>
    <row r="60" spans="1:11" ht="33.75" hidden="1" customHeight="1">
      <c r="A60" s="123"/>
      <c r="B60" s="188"/>
      <c r="C60" s="189"/>
      <c r="D60" s="190"/>
      <c r="E60" s="126"/>
      <c r="F60" s="123"/>
      <c r="G60" s="127"/>
      <c r="H60" s="123"/>
      <c r="I60" s="123"/>
      <c r="J60" s="123"/>
      <c r="K60" s="128"/>
    </row>
    <row r="61" spans="1:11" ht="33.75" hidden="1" customHeight="1">
      <c r="A61" s="123"/>
      <c r="B61" s="188"/>
      <c r="C61" s="189"/>
      <c r="D61" s="190"/>
      <c r="E61" s="126"/>
      <c r="F61" s="123"/>
      <c r="G61" s="127"/>
      <c r="H61" s="123"/>
      <c r="I61" s="123"/>
      <c r="J61" s="123"/>
      <c r="K61" s="128"/>
    </row>
    <row r="62" spans="1:11" ht="33.75" hidden="1" customHeight="1">
      <c r="A62" s="123"/>
      <c r="B62" s="188"/>
      <c r="C62" s="189"/>
      <c r="D62" s="190"/>
      <c r="E62" s="126"/>
      <c r="F62" s="123"/>
      <c r="G62" s="127"/>
      <c r="H62" s="123"/>
      <c r="I62" s="123"/>
      <c r="J62" s="123"/>
      <c r="K62" s="128"/>
    </row>
    <row r="63" spans="1:11" ht="33.75" hidden="1" customHeight="1">
      <c r="A63" s="123"/>
      <c r="B63" s="188"/>
      <c r="C63" s="189"/>
      <c r="D63" s="190"/>
      <c r="E63" s="126"/>
      <c r="F63" s="123"/>
      <c r="G63" s="127"/>
      <c r="H63" s="123"/>
      <c r="I63" s="123"/>
      <c r="J63" s="123"/>
      <c r="K63" s="128"/>
    </row>
    <row r="64" spans="1:11" ht="34.5" hidden="1" customHeight="1">
      <c r="A64" s="123"/>
      <c r="B64" s="188"/>
      <c r="C64" s="189"/>
      <c r="D64" s="190"/>
      <c r="E64" s="126"/>
      <c r="F64" s="123"/>
      <c r="G64" s="127"/>
      <c r="H64" s="123"/>
      <c r="I64" s="123"/>
      <c r="J64" s="123"/>
      <c r="K64" s="128"/>
    </row>
    <row r="66" spans="1:11" ht="36.75" hidden="1" customHeight="1">
      <c r="A66" s="123"/>
      <c r="B66" s="242"/>
      <c r="C66" s="243"/>
      <c r="D66" s="244"/>
      <c r="E66" s="126"/>
      <c r="F66" s="123"/>
      <c r="G66" s="127"/>
      <c r="H66" s="123"/>
      <c r="I66" s="123"/>
      <c r="J66" s="123"/>
      <c r="K66" s="128"/>
    </row>
    <row r="67" spans="1:11" ht="29.25" hidden="1" customHeight="1">
      <c r="A67" s="123"/>
      <c r="B67" s="184"/>
      <c r="C67" s="185"/>
      <c r="D67" s="186"/>
      <c r="E67" s="126"/>
      <c r="F67" s="123"/>
      <c r="G67" s="127"/>
      <c r="H67" s="123"/>
      <c r="I67" s="123"/>
      <c r="J67" s="123"/>
      <c r="K67" s="128"/>
    </row>
    <row r="68" spans="1:11" ht="29.25" hidden="1" customHeight="1">
      <c r="A68" s="123"/>
      <c r="B68" s="184"/>
      <c r="C68" s="185"/>
      <c r="D68" s="186"/>
      <c r="E68" s="126"/>
      <c r="F68" s="123"/>
      <c r="G68" s="127"/>
      <c r="H68" s="123"/>
      <c r="I68" s="123"/>
      <c r="J68" s="123"/>
      <c r="K68" s="128"/>
    </row>
    <row r="69" spans="1:11" ht="29.25" hidden="1" customHeight="1">
      <c r="A69" s="123"/>
      <c r="B69" s="184"/>
      <c r="C69" s="185"/>
      <c r="D69" s="186"/>
      <c r="E69" s="126"/>
      <c r="F69" s="123"/>
      <c r="G69" s="127"/>
      <c r="H69" s="123"/>
      <c r="I69" s="123"/>
      <c r="J69" s="123"/>
      <c r="K69" s="128"/>
    </row>
    <row r="70" spans="1:11" ht="29.25" hidden="1" customHeight="1">
      <c r="A70" s="123"/>
      <c r="B70" s="184"/>
      <c r="C70" s="185"/>
      <c r="D70" s="186"/>
      <c r="E70" s="126"/>
      <c r="F70" s="123"/>
      <c r="G70" s="127"/>
      <c r="H70" s="123"/>
      <c r="I70" s="123"/>
      <c r="J70" s="123"/>
      <c r="K70" s="128"/>
    </row>
    <row r="71" spans="1:11" ht="29.25" hidden="1" customHeight="1">
      <c r="A71" s="123"/>
      <c r="B71" s="184"/>
      <c r="C71" s="185"/>
      <c r="D71" s="186"/>
      <c r="E71" s="126"/>
      <c r="F71" s="123"/>
      <c r="G71" s="127"/>
      <c r="H71" s="123"/>
      <c r="I71" s="123"/>
      <c r="J71" s="123"/>
      <c r="K71" s="128"/>
    </row>
    <row r="72" spans="1:11" ht="29.25" hidden="1" customHeight="1">
      <c r="A72" s="123"/>
      <c r="B72" s="184"/>
      <c r="C72" s="185"/>
      <c r="D72" s="186"/>
      <c r="E72" s="126"/>
      <c r="F72" s="123"/>
      <c r="G72" s="127"/>
      <c r="H72" s="123"/>
      <c r="I72" s="123"/>
      <c r="J72" s="123"/>
      <c r="K72" s="128"/>
    </row>
    <row r="73" spans="1:11" ht="29.25" hidden="1" customHeight="1">
      <c r="A73" s="123"/>
      <c r="B73" s="184"/>
      <c r="C73" s="185"/>
      <c r="D73" s="186"/>
      <c r="E73" s="126"/>
      <c r="F73" s="123"/>
      <c r="G73" s="127"/>
      <c r="H73" s="123"/>
      <c r="I73" s="123"/>
      <c r="J73" s="123"/>
      <c r="K73" s="128"/>
    </row>
    <row r="74" spans="1:11" ht="29.25" hidden="1" customHeight="1">
      <c r="A74" s="123"/>
      <c r="B74" s="184"/>
      <c r="C74" s="185"/>
      <c r="D74" s="186"/>
      <c r="E74" s="126"/>
      <c r="F74" s="123"/>
      <c r="G74" s="127"/>
      <c r="H74" s="123"/>
      <c r="I74" s="123"/>
      <c r="J74" s="123"/>
      <c r="K74" s="128"/>
    </row>
    <row r="75" spans="1:11" ht="29.25" hidden="1" customHeight="1">
      <c r="A75" s="123"/>
      <c r="B75" s="184"/>
      <c r="C75" s="185"/>
      <c r="D75" s="186"/>
      <c r="E75" s="126"/>
      <c r="F75" s="123"/>
      <c r="G75" s="127"/>
      <c r="H75" s="123"/>
      <c r="I75" s="123"/>
      <c r="J75" s="123"/>
      <c r="K75" s="128"/>
    </row>
    <row r="76" spans="1:11" ht="29.25" hidden="1" customHeight="1">
      <c r="A76" s="123"/>
      <c r="B76" s="184"/>
      <c r="C76" s="185"/>
      <c r="D76" s="186"/>
      <c r="E76" s="126"/>
      <c r="F76" s="123"/>
      <c r="G76" s="127"/>
      <c r="H76" s="123"/>
      <c r="I76" s="123"/>
      <c r="J76" s="123"/>
      <c r="K76" s="128"/>
    </row>
    <row r="77" spans="1:11" ht="29.25" hidden="1" customHeight="1">
      <c r="A77" s="123"/>
      <c r="B77" s="184"/>
      <c r="C77" s="185"/>
      <c r="D77" s="186"/>
      <c r="E77" s="126"/>
      <c r="F77" s="123"/>
      <c r="G77" s="127"/>
      <c r="H77" s="123"/>
      <c r="I77" s="123"/>
      <c r="J77" s="123"/>
      <c r="K77" s="128"/>
    </row>
    <row r="78" spans="1:11" ht="29.25" hidden="1" customHeight="1">
      <c r="A78" s="123"/>
      <c r="B78" s="184"/>
      <c r="C78" s="185"/>
      <c r="D78" s="186"/>
      <c r="E78" s="126"/>
      <c r="F78" s="123"/>
      <c r="G78" s="127"/>
      <c r="H78" s="123"/>
      <c r="I78" s="123"/>
      <c r="J78" s="123"/>
      <c r="K78" s="128"/>
    </row>
    <row r="79" spans="1:11" ht="29.25" hidden="1" customHeight="1">
      <c r="A79" s="123"/>
      <c r="B79" s="184"/>
      <c r="C79" s="185"/>
      <c r="D79" s="186"/>
      <c r="E79" s="126"/>
      <c r="F79" s="123"/>
      <c r="G79" s="127"/>
      <c r="H79" s="123"/>
      <c r="I79" s="123"/>
      <c r="J79" s="123"/>
      <c r="K79" s="128"/>
    </row>
    <row r="80" spans="1:11" ht="29.25" hidden="1" customHeight="1">
      <c r="A80" s="123"/>
      <c r="B80" s="184"/>
      <c r="C80" s="185"/>
      <c r="D80" s="186"/>
      <c r="E80" s="126"/>
      <c r="F80" s="123"/>
      <c r="G80" s="127"/>
      <c r="H80" s="123"/>
      <c r="I80" s="123"/>
      <c r="J80" s="123"/>
      <c r="K80" s="128"/>
    </row>
    <row r="81" spans="1:11" ht="29.25" hidden="1" customHeight="1">
      <c r="A81" s="123"/>
      <c r="B81" s="184"/>
      <c r="C81" s="185"/>
      <c r="D81" s="186"/>
      <c r="E81" s="126"/>
      <c r="F81" s="123"/>
      <c r="G81" s="127"/>
      <c r="H81" s="123"/>
      <c r="I81" s="123"/>
      <c r="J81" s="123"/>
      <c r="K81" s="128"/>
    </row>
    <row r="82" spans="1:11" ht="29.25" hidden="1" customHeight="1">
      <c r="A82" s="123"/>
      <c r="B82" s="184"/>
      <c r="C82" s="185"/>
      <c r="D82" s="186"/>
      <c r="E82" s="126"/>
      <c r="F82" s="123"/>
      <c r="G82" s="127"/>
      <c r="H82" s="123"/>
      <c r="I82" s="123"/>
      <c r="J82" s="123"/>
      <c r="K82" s="128"/>
    </row>
    <row r="83" spans="1:11" ht="29.25" hidden="1" customHeight="1">
      <c r="A83" s="123"/>
      <c r="B83" s="184"/>
      <c r="C83" s="185"/>
      <c r="D83" s="186"/>
      <c r="E83" s="126"/>
      <c r="F83" s="123"/>
      <c r="G83" s="127"/>
      <c r="H83" s="123"/>
      <c r="I83" s="123"/>
      <c r="J83" s="123"/>
      <c r="K83" s="128"/>
    </row>
    <row r="84" spans="1:11" ht="29.25" hidden="1" customHeight="1">
      <c r="A84" s="123"/>
      <c r="B84" s="184"/>
      <c r="C84" s="185"/>
      <c r="D84" s="186"/>
      <c r="E84" s="126"/>
      <c r="F84" s="123"/>
      <c r="G84" s="127"/>
      <c r="H84" s="123"/>
      <c r="I84" s="123"/>
      <c r="J84" s="123"/>
      <c r="K84" s="128"/>
    </row>
    <row r="85" spans="1:11" ht="29.25" hidden="1" customHeight="1">
      <c r="A85" s="123"/>
      <c r="B85" s="184"/>
      <c r="C85" s="185"/>
      <c r="D85" s="186"/>
      <c r="E85" s="126"/>
      <c r="F85" s="123"/>
      <c r="G85" s="127"/>
      <c r="H85" s="123"/>
      <c r="I85" s="123"/>
      <c r="J85" s="123"/>
      <c r="K85" s="128"/>
    </row>
    <row r="86" spans="1:11" ht="29.25" hidden="1" customHeight="1">
      <c r="A86" s="123"/>
      <c r="B86" s="184"/>
      <c r="C86" s="185"/>
      <c r="D86" s="186"/>
      <c r="E86" s="126"/>
      <c r="F86" s="123"/>
      <c r="G86" s="127"/>
      <c r="H86" s="123"/>
      <c r="I86" s="123"/>
      <c r="J86" s="123"/>
      <c r="K86" s="128"/>
    </row>
    <row r="87" spans="1:11" ht="29.25" hidden="1" customHeight="1">
      <c r="A87" s="123"/>
      <c r="B87" s="184"/>
      <c r="C87" s="185"/>
      <c r="D87" s="186"/>
      <c r="E87" s="126"/>
      <c r="F87" s="123"/>
      <c r="G87" s="127"/>
      <c r="H87" s="123"/>
      <c r="I87" s="123"/>
      <c r="J87" s="123"/>
      <c r="K87" s="128"/>
    </row>
    <row r="88" spans="1:11" ht="29.25" hidden="1" customHeight="1">
      <c r="A88" s="123"/>
      <c r="B88" s="242"/>
      <c r="C88" s="243"/>
      <c r="D88" s="244"/>
      <c r="E88" s="126"/>
      <c r="F88" s="123"/>
      <c r="G88" s="127"/>
      <c r="H88" s="123"/>
      <c r="I88" s="123"/>
      <c r="J88" s="123"/>
      <c r="K88" s="128"/>
    </row>
    <row r="89" spans="1:11" ht="29.25" hidden="1" customHeight="1">
      <c r="A89" s="123">
        <v>5</v>
      </c>
      <c r="B89" s="242"/>
      <c r="C89" s="243"/>
      <c r="D89" s="244"/>
      <c r="E89" s="126">
        <f t="shared" si="0"/>
        <v>0</v>
      </c>
      <c r="F89" s="123"/>
      <c r="G89" s="127"/>
      <c r="H89" s="123"/>
      <c r="I89" s="123"/>
      <c r="J89" s="123"/>
      <c r="K89" s="128"/>
    </row>
    <row r="90" spans="1:11" ht="18.75" hidden="1" customHeight="1">
      <c r="A90" s="123">
        <v>6</v>
      </c>
      <c r="B90" s="242"/>
      <c r="C90" s="243"/>
      <c r="D90" s="244"/>
      <c r="E90" s="126">
        <f t="shared" si="0"/>
        <v>0</v>
      </c>
      <c r="F90" s="123"/>
      <c r="G90" s="127"/>
      <c r="H90" s="123"/>
      <c r="I90" s="123"/>
      <c r="J90" s="123"/>
      <c r="K90" s="128"/>
    </row>
    <row r="91" spans="1:11" ht="18.75" hidden="1" customHeight="1">
      <c r="A91" s="123">
        <v>7</v>
      </c>
      <c r="B91" s="242"/>
      <c r="C91" s="243"/>
      <c r="D91" s="244"/>
      <c r="E91" s="126">
        <f t="shared" si="0"/>
        <v>0</v>
      </c>
      <c r="F91" s="123"/>
      <c r="G91" s="127"/>
      <c r="H91" s="123"/>
      <c r="I91" s="123"/>
      <c r="J91" s="123"/>
      <c r="K91" s="128"/>
    </row>
    <row r="92" spans="1:11" ht="33" hidden="1" customHeight="1">
      <c r="A92" s="123">
        <v>8</v>
      </c>
      <c r="B92" s="242"/>
      <c r="C92" s="243"/>
      <c r="D92" s="244"/>
      <c r="E92" s="126">
        <f t="shared" si="0"/>
        <v>0</v>
      </c>
      <c r="F92" s="123"/>
      <c r="G92" s="127"/>
      <c r="H92" s="123"/>
      <c r="I92" s="123"/>
      <c r="J92" s="123"/>
      <c r="K92" s="128"/>
    </row>
    <row r="93" spans="1:11" ht="18.75" hidden="1" customHeight="1">
      <c r="A93" s="123">
        <v>9</v>
      </c>
      <c r="B93" s="242"/>
      <c r="C93" s="243"/>
      <c r="D93" s="244"/>
      <c r="E93" s="126">
        <f t="shared" si="0"/>
        <v>0</v>
      </c>
      <c r="F93" s="123"/>
      <c r="G93" s="127"/>
      <c r="H93" s="123"/>
      <c r="I93" s="123"/>
      <c r="J93" s="123"/>
      <c r="K93" s="128"/>
    </row>
    <row r="94" spans="1:11" ht="18.75" hidden="1" customHeight="1">
      <c r="A94" s="123">
        <v>10</v>
      </c>
      <c r="B94" s="242"/>
      <c r="C94" s="243"/>
      <c r="D94" s="244"/>
      <c r="E94" s="126">
        <f t="shared" ref="E94:E101" si="1">D94*F94</f>
        <v>0</v>
      </c>
      <c r="F94" s="123"/>
      <c r="G94" s="127"/>
      <c r="H94" s="123"/>
      <c r="I94" s="123"/>
      <c r="J94" s="123"/>
      <c r="K94" s="128"/>
    </row>
    <row r="95" spans="1:11" ht="21" hidden="1" customHeight="1">
      <c r="A95" s="123">
        <v>11</v>
      </c>
      <c r="B95" s="242"/>
      <c r="C95" s="243"/>
      <c r="D95" s="244"/>
      <c r="E95" s="126">
        <f t="shared" si="1"/>
        <v>0</v>
      </c>
      <c r="F95" s="123"/>
      <c r="G95" s="127"/>
      <c r="H95" s="123"/>
      <c r="I95" s="123"/>
      <c r="J95" s="123"/>
      <c r="K95" s="128"/>
    </row>
    <row r="96" spans="1:11" ht="20.25" hidden="1" customHeight="1">
      <c r="A96" s="123">
        <v>12</v>
      </c>
      <c r="B96" s="242"/>
      <c r="C96" s="243"/>
      <c r="D96" s="244"/>
      <c r="E96" s="126">
        <f t="shared" si="1"/>
        <v>0</v>
      </c>
      <c r="F96" s="123"/>
      <c r="G96" s="127"/>
      <c r="H96" s="123"/>
      <c r="I96" s="123"/>
      <c r="J96" s="123"/>
      <c r="K96" s="128"/>
    </row>
    <row r="97" spans="1:11" ht="20.25" hidden="1" customHeight="1">
      <c r="A97" s="123">
        <v>13</v>
      </c>
      <c r="B97" s="242"/>
      <c r="C97" s="243"/>
      <c r="D97" s="244"/>
      <c r="E97" s="126">
        <f t="shared" si="1"/>
        <v>0</v>
      </c>
      <c r="F97" s="123"/>
      <c r="G97" s="127"/>
      <c r="H97" s="123"/>
      <c r="I97" s="123"/>
      <c r="J97" s="123"/>
      <c r="K97" s="128"/>
    </row>
    <row r="98" spans="1:11" ht="21" hidden="1" customHeight="1">
      <c r="A98" s="123">
        <v>14</v>
      </c>
      <c r="B98" s="242"/>
      <c r="C98" s="243"/>
      <c r="D98" s="244"/>
      <c r="E98" s="126">
        <f t="shared" si="1"/>
        <v>0</v>
      </c>
      <c r="F98" s="123"/>
      <c r="G98" s="127"/>
      <c r="H98" s="123"/>
      <c r="I98" s="123"/>
      <c r="J98" s="123"/>
      <c r="K98" s="128"/>
    </row>
    <row r="99" spans="1:11" ht="29.25" hidden="1" customHeight="1">
      <c r="A99" s="123">
        <v>15</v>
      </c>
      <c r="B99" s="242"/>
      <c r="C99" s="243"/>
      <c r="D99" s="244"/>
      <c r="E99" s="126">
        <f t="shared" si="1"/>
        <v>0</v>
      </c>
      <c r="F99" s="123"/>
      <c r="G99" s="127"/>
      <c r="H99" s="123"/>
      <c r="I99" s="123"/>
      <c r="J99" s="123"/>
      <c r="K99" s="128"/>
    </row>
    <row r="100" spans="1:11" ht="21" hidden="1" customHeight="1">
      <c r="A100" s="123">
        <v>16</v>
      </c>
      <c r="B100" s="242"/>
      <c r="C100" s="243"/>
      <c r="D100" s="244"/>
      <c r="E100" s="126">
        <f t="shared" si="1"/>
        <v>0</v>
      </c>
      <c r="F100" s="123"/>
      <c r="G100" s="127"/>
      <c r="H100" s="123"/>
      <c r="I100" s="123"/>
      <c r="J100" s="123"/>
      <c r="K100" s="128"/>
    </row>
    <row r="101" spans="1:11" ht="20.25" hidden="1" customHeight="1">
      <c r="A101" s="123">
        <v>17</v>
      </c>
      <c r="B101" s="242"/>
      <c r="C101" s="243"/>
      <c r="D101" s="244"/>
      <c r="E101" s="126">
        <f t="shared" si="1"/>
        <v>0</v>
      </c>
      <c r="F101" s="123"/>
      <c r="G101" s="127"/>
      <c r="H101" s="123"/>
      <c r="I101" s="123"/>
      <c r="J101" s="123"/>
      <c r="K101" s="128"/>
    </row>
    <row r="102" spans="1:11" ht="29.25" hidden="1" customHeight="1">
      <c r="A102" s="123">
        <v>18</v>
      </c>
      <c r="B102" s="242"/>
      <c r="C102" s="243"/>
      <c r="D102" s="244"/>
      <c r="E102" s="126"/>
      <c r="F102" s="123"/>
      <c r="G102" s="127"/>
      <c r="H102" s="123"/>
      <c r="I102" s="123"/>
      <c r="J102" s="123"/>
      <c r="K102" s="128"/>
    </row>
    <row r="103" spans="1:11" ht="21" hidden="1" customHeight="1">
      <c r="A103" s="123">
        <v>19</v>
      </c>
      <c r="B103" s="242"/>
      <c r="C103" s="243"/>
      <c r="D103" s="244"/>
      <c r="E103" s="126"/>
      <c r="F103" s="123"/>
      <c r="G103" s="127"/>
      <c r="H103" s="123"/>
      <c r="I103" s="123"/>
      <c r="J103" s="123"/>
      <c r="K103" s="128"/>
    </row>
    <row r="104" spans="1:11" ht="21" hidden="1" customHeight="1">
      <c r="A104" s="123">
        <v>20</v>
      </c>
      <c r="B104" s="242"/>
      <c r="C104" s="243"/>
      <c r="D104" s="244"/>
      <c r="E104" s="126"/>
      <c r="F104" s="123"/>
      <c r="G104" s="127"/>
      <c r="H104" s="123"/>
      <c r="I104" s="123"/>
      <c r="J104" s="123"/>
      <c r="K104" s="128"/>
    </row>
    <row r="105" spans="1:11" ht="18" hidden="1" customHeight="1">
      <c r="A105" s="123">
        <v>21</v>
      </c>
      <c r="B105" s="253"/>
      <c r="C105" s="254"/>
      <c r="D105" s="255"/>
      <c r="E105" s="126">
        <f t="shared" ref="E105:E111" si="2">D105*F105</f>
        <v>0</v>
      </c>
      <c r="F105" s="123"/>
      <c r="G105" s="127"/>
      <c r="H105" s="123"/>
      <c r="I105" s="123"/>
      <c r="J105" s="123"/>
      <c r="K105" s="128"/>
    </row>
    <row r="106" spans="1:11" ht="18.75" hidden="1" customHeight="1">
      <c r="A106" s="123">
        <v>22</v>
      </c>
      <c r="B106" s="253"/>
      <c r="C106" s="254"/>
      <c r="D106" s="255"/>
      <c r="E106" s="126">
        <f t="shared" si="2"/>
        <v>0</v>
      </c>
      <c r="F106" s="123"/>
      <c r="G106" s="127"/>
      <c r="H106" s="123"/>
      <c r="I106" s="123"/>
      <c r="J106" s="123"/>
      <c r="K106" s="128"/>
    </row>
    <row r="107" spans="1:11" ht="16.5" hidden="1" customHeight="1">
      <c r="A107" s="123">
        <v>23</v>
      </c>
      <c r="B107" s="253"/>
      <c r="C107" s="254"/>
      <c r="D107" s="255"/>
      <c r="E107" s="126">
        <f t="shared" si="2"/>
        <v>0</v>
      </c>
      <c r="F107" s="123"/>
      <c r="G107" s="127"/>
      <c r="H107" s="123"/>
      <c r="I107" s="123"/>
      <c r="J107" s="123"/>
      <c r="K107" s="128"/>
    </row>
    <row r="108" spans="1:11" ht="18" hidden="1" customHeight="1">
      <c r="A108" s="123">
        <v>24</v>
      </c>
      <c r="B108" s="253"/>
      <c r="C108" s="254"/>
      <c r="D108" s="255"/>
      <c r="E108" s="126">
        <f t="shared" si="2"/>
        <v>0</v>
      </c>
      <c r="F108" s="123"/>
      <c r="G108" s="127"/>
      <c r="H108" s="123"/>
      <c r="I108" s="123"/>
      <c r="J108" s="123"/>
      <c r="K108" s="128"/>
    </row>
    <row r="109" spans="1:11" ht="18" hidden="1" customHeight="1">
      <c r="A109" s="123">
        <v>25</v>
      </c>
      <c r="B109" s="253"/>
      <c r="C109" s="254"/>
      <c r="D109" s="255"/>
      <c r="E109" s="126">
        <f t="shared" si="2"/>
        <v>0</v>
      </c>
      <c r="F109" s="123"/>
      <c r="G109" s="127"/>
      <c r="H109" s="123"/>
      <c r="I109" s="123"/>
      <c r="J109" s="123"/>
      <c r="K109" s="128"/>
    </row>
    <row r="110" spans="1:11" ht="15" hidden="1" customHeight="1">
      <c r="A110" s="123">
        <v>26</v>
      </c>
      <c r="B110" s="253"/>
      <c r="C110" s="254"/>
      <c r="D110" s="255"/>
      <c r="E110" s="126">
        <f t="shared" si="2"/>
        <v>0</v>
      </c>
      <c r="F110" s="123"/>
      <c r="G110" s="127"/>
      <c r="H110" s="123"/>
      <c r="I110" s="123"/>
      <c r="J110" s="123"/>
      <c r="K110" s="128"/>
    </row>
    <row r="111" spans="1:11" ht="21.75" hidden="1" customHeight="1">
      <c r="A111" s="123">
        <v>20</v>
      </c>
      <c r="B111" s="242"/>
      <c r="C111" s="243"/>
      <c r="D111" s="244"/>
      <c r="E111" s="126">
        <f t="shared" si="2"/>
        <v>0</v>
      </c>
      <c r="F111" s="123"/>
      <c r="G111" s="127"/>
      <c r="H111" s="123"/>
      <c r="I111" s="123"/>
      <c r="J111" s="123"/>
      <c r="K111" s="129"/>
    </row>
    <row r="112" spans="1:11" ht="18.75" customHeight="1">
      <c r="A112" s="130"/>
      <c r="B112" s="131"/>
      <c r="C112" s="131"/>
      <c r="D112" s="131"/>
      <c r="E112" s="130"/>
      <c r="F112" s="130"/>
      <c r="G112" s="132"/>
      <c r="H112" s="130"/>
      <c r="I112" s="130"/>
      <c r="J112" s="130"/>
      <c r="K112" s="133"/>
    </row>
    <row r="113" spans="1:17" ht="17.25" customHeight="1">
      <c r="A113" s="1"/>
      <c r="B113" s="1"/>
      <c r="C113" s="1"/>
      <c r="D113" s="1"/>
      <c r="E113" s="1"/>
      <c r="F113" s="1"/>
      <c r="G113" s="256" t="s">
        <v>147</v>
      </c>
      <c r="H113" s="256"/>
      <c r="I113" s="256"/>
      <c r="J113" s="256"/>
      <c r="K113" s="256"/>
    </row>
    <row r="114" spans="1:17" ht="17.25" customHeight="1">
      <c r="A114" s="256" t="s">
        <v>33</v>
      </c>
      <c r="B114" s="256"/>
      <c r="C114" s="256"/>
      <c r="D114" s="134"/>
      <c r="E114" s="1"/>
      <c r="F114" s="135"/>
      <c r="G114" s="256" t="s">
        <v>34</v>
      </c>
      <c r="H114" s="256"/>
      <c r="I114" s="256"/>
      <c r="J114" s="256"/>
      <c r="K114" s="256"/>
    </row>
    <row r="115" spans="1:17" ht="17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7" ht="17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7" ht="17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7" s="65" customFormat="1" ht="17.25" customHeight="1">
      <c r="A118" s="252" t="str">
        <f>C5</f>
        <v>ALRIFJON, S.Sos, MM</v>
      </c>
      <c r="B118" s="252"/>
      <c r="C118" s="252"/>
      <c r="D118" s="136"/>
      <c r="E118" s="136"/>
      <c r="F118" s="112"/>
      <c r="G118" s="252" t="str">
        <f>H5</f>
        <v>JONI MAHYUDDIN</v>
      </c>
      <c r="H118" s="252"/>
      <c r="I118" s="252"/>
      <c r="J118" s="252"/>
      <c r="K118" s="252"/>
      <c r="L118" s="105"/>
      <c r="M118" s="105"/>
      <c r="N118" s="105"/>
      <c r="O118" s="105"/>
      <c r="P118" s="105"/>
      <c r="Q118" s="105"/>
    </row>
    <row r="119" spans="1:17" ht="17.25" customHeight="1">
      <c r="A119" s="256" t="str">
        <f>C6</f>
        <v>19661207 198903 1 004</v>
      </c>
      <c r="B119" s="256"/>
      <c r="C119" s="256"/>
      <c r="E119" s="1"/>
      <c r="F119" s="1"/>
      <c r="G119" s="256" t="str">
        <f>H6</f>
        <v>19650627 198902 1 001</v>
      </c>
      <c r="H119" s="256"/>
      <c r="I119" s="256"/>
      <c r="J119" s="256"/>
      <c r="K119" s="256"/>
    </row>
    <row r="120" spans="1:17" ht="30" customHeight="1">
      <c r="D120" s="1"/>
    </row>
    <row r="121" spans="1:17" ht="13.5" customHeight="1">
      <c r="A121" s="245" t="s">
        <v>35</v>
      </c>
      <c r="B121" s="245"/>
      <c r="C121" s="245"/>
      <c r="D121" s="245"/>
      <c r="E121" s="245"/>
      <c r="F121" s="68"/>
    </row>
    <row r="122" spans="1:17" ht="13.5" customHeight="1">
      <c r="A122" s="245" t="s">
        <v>36</v>
      </c>
      <c r="B122" s="245"/>
      <c r="C122" s="245"/>
      <c r="D122" s="245"/>
      <c r="E122" s="245"/>
      <c r="F122" s="68"/>
    </row>
  </sheetData>
  <mergeCells count="66">
    <mergeCell ref="A1:K1"/>
    <mergeCell ref="A2:K2"/>
    <mergeCell ref="B4:D4"/>
    <mergeCell ref="F4:K4"/>
    <mergeCell ref="C5:D5"/>
    <mergeCell ref="F5:G5"/>
    <mergeCell ref="H5:K5"/>
    <mergeCell ref="C6:D6"/>
    <mergeCell ref="F6:G6"/>
    <mergeCell ref="H6:K6"/>
    <mergeCell ref="C7:D7"/>
    <mergeCell ref="F7:G7"/>
    <mergeCell ref="H7:K7"/>
    <mergeCell ref="C8:D8"/>
    <mergeCell ref="F8:G8"/>
    <mergeCell ref="H8:K8"/>
    <mergeCell ref="C9:D9"/>
    <mergeCell ref="F9:G9"/>
    <mergeCell ref="H9:K9"/>
    <mergeCell ref="F10:K10"/>
    <mergeCell ref="F11:G11"/>
    <mergeCell ref="I11:J11"/>
    <mergeCell ref="B12:D12"/>
    <mergeCell ref="B13:D13"/>
    <mergeCell ref="G118:K118"/>
    <mergeCell ref="A119:C119"/>
    <mergeCell ref="G119:K119"/>
    <mergeCell ref="A121:E121"/>
    <mergeCell ref="B108:D108"/>
    <mergeCell ref="B109:D109"/>
    <mergeCell ref="B110:D110"/>
    <mergeCell ref="G113:K113"/>
    <mergeCell ref="A114:C114"/>
    <mergeCell ref="G114:K114"/>
    <mergeCell ref="B111:D111"/>
    <mergeCell ref="A122:E122"/>
    <mergeCell ref="A10:A11"/>
    <mergeCell ref="E10:E11"/>
    <mergeCell ref="B10:D11"/>
    <mergeCell ref="A118:C118"/>
    <mergeCell ref="B105:D105"/>
    <mergeCell ref="B106:D106"/>
    <mergeCell ref="B107:D107"/>
    <mergeCell ref="B93:D93"/>
    <mergeCell ref="B103:D103"/>
    <mergeCell ref="B104:D104"/>
    <mergeCell ref="B88:D88"/>
    <mergeCell ref="B89:D89"/>
    <mergeCell ref="B90:D90"/>
    <mergeCell ref="B91:D91"/>
    <mergeCell ref="B92:D92"/>
    <mergeCell ref="B99:D99"/>
    <mergeCell ref="B100:D100"/>
    <mergeCell ref="B101:D101"/>
    <mergeCell ref="B102:D102"/>
    <mergeCell ref="B14:D14"/>
    <mergeCell ref="B94:D94"/>
    <mergeCell ref="B95:D95"/>
    <mergeCell ref="B96:D96"/>
    <mergeCell ref="B97:D97"/>
    <mergeCell ref="B98:D98"/>
    <mergeCell ref="B15:D15"/>
    <mergeCell ref="B16:D16"/>
    <mergeCell ref="B18:D18"/>
    <mergeCell ref="B66:D66"/>
    <mergeCell ref="B17:D17"/>
  </mergeCells>
  <printOptions horizontalCentered="1"/>
  <pageMargins left="0.74803149606299213" right="0.47244094488188981" top="0.78740157480314965" bottom="0.27559055118110237" header="0.51181102362204722" footer="0.27559055118110237"/>
  <pageSetup scale="60" orientation="landscape" horizontalDpi="4294967293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60"/>
  </sheetPr>
  <dimension ref="C1:AS62"/>
  <sheetViews>
    <sheetView zoomScale="76" zoomScaleNormal="110" workbookViewId="0">
      <selection activeCell="E59" sqref="E59"/>
    </sheetView>
  </sheetViews>
  <sheetFormatPr defaultColWidth="9.140625" defaultRowHeight="12.75"/>
  <cols>
    <col min="1" max="1" width="9.140625" style="37"/>
    <col min="2" max="2" width="3.85546875" style="37" customWidth="1"/>
    <col min="3" max="3" width="5.7109375" style="37" customWidth="1"/>
    <col min="4" max="4" width="59.28515625" style="37" customWidth="1"/>
    <col min="5" max="5" width="6" style="37" customWidth="1"/>
    <col min="6" max="6" width="6.5703125" style="37" customWidth="1"/>
    <col min="7" max="7" width="12.42578125" style="37" customWidth="1"/>
    <col min="8" max="8" width="6.7109375" style="37" customWidth="1"/>
    <col min="9" max="9" width="4.7109375" style="37" customWidth="1"/>
    <col min="10" max="10" width="6.5703125" style="37" customWidth="1"/>
    <col min="11" max="12" width="6" style="37" customWidth="1"/>
    <col min="13" max="13" width="8" style="37" customWidth="1"/>
    <col min="14" max="14" width="12" style="37" customWidth="1"/>
    <col min="15" max="15" width="6.42578125" style="37" customWidth="1"/>
    <col min="16" max="16" width="4.7109375" style="37" customWidth="1"/>
    <col min="17" max="17" width="6.5703125" style="37" customWidth="1"/>
    <col min="18" max="18" width="6.28515625" style="37" customWidth="1"/>
    <col min="19" max="19" width="17.85546875" style="37" customWidth="1"/>
    <col min="20" max="22" width="13.85546875" style="37" customWidth="1"/>
    <col min="23" max="46" width="9.7109375" style="37" customWidth="1"/>
    <col min="47" max="48" width="7" style="37" customWidth="1"/>
    <col min="49" max="49" width="9" style="37" customWidth="1"/>
    <col min="50" max="16384" width="9.140625" style="37"/>
  </cols>
  <sheetData>
    <row r="1" spans="3:45" ht="19.5" customHeight="1">
      <c r="C1" s="273" t="s">
        <v>37</v>
      </c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195"/>
      <c r="V1" s="195"/>
    </row>
    <row r="2" spans="3:45" ht="19.5" customHeight="1">
      <c r="C2" s="273" t="s">
        <v>16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95"/>
      <c r="V2" s="195"/>
    </row>
    <row r="3" spans="3:45" ht="19.5" customHeight="1"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</row>
    <row r="4" spans="3:45" s="4" customFormat="1" ht="21.75" customHeight="1">
      <c r="C4" s="24" t="s">
        <v>38</v>
      </c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</row>
    <row r="5" spans="3:45" s="4" customFormat="1" ht="21.75" customHeight="1">
      <c r="C5" s="4" t="s">
        <v>131</v>
      </c>
      <c r="D5" s="24"/>
      <c r="E5" s="24"/>
      <c r="F5" s="24"/>
      <c r="G5" s="24"/>
      <c r="H5" s="24"/>
    </row>
    <row r="6" spans="3:45" s="4" customFormat="1" ht="24" customHeight="1">
      <c r="C6" s="266" t="s">
        <v>22</v>
      </c>
      <c r="D6" s="267" t="s">
        <v>109</v>
      </c>
      <c r="E6" s="267" t="s">
        <v>26</v>
      </c>
      <c r="F6" s="266" t="s">
        <v>27</v>
      </c>
      <c r="G6" s="266"/>
      <c r="H6" s="266"/>
      <c r="I6" s="266"/>
      <c r="J6" s="266"/>
      <c r="K6" s="266"/>
      <c r="L6" s="266" t="s">
        <v>26</v>
      </c>
      <c r="M6" s="266" t="s">
        <v>39</v>
      </c>
      <c r="N6" s="266"/>
      <c r="O6" s="266"/>
      <c r="P6" s="266"/>
      <c r="Q6" s="266"/>
      <c r="R6" s="266"/>
      <c r="S6" s="267" t="s">
        <v>40</v>
      </c>
      <c r="T6" s="267" t="s">
        <v>41</v>
      </c>
      <c r="U6" s="197"/>
      <c r="V6" s="197"/>
    </row>
    <row r="7" spans="3:45" s="4" customFormat="1" ht="36" customHeight="1">
      <c r="C7" s="266"/>
      <c r="D7" s="267"/>
      <c r="E7" s="267"/>
      <c r="F7" s="270" t="s">
        <v>42</v>
      </c>
      <c r="G7" s="270"/>
      <c r="H7" s="110" t="s">
        <v>43</v>
      </c>
      <c r="I7" s="270" t="s">
        <v>44</v>
      </c>
      <c r="J7" s="270"/>
      <c r="K7" s="110" t="s">
        <v>45</v>
      </c>
      <c r="L7" s="266"/>
      <c r="M7" s="270" t="s">
        <v>42</v>
      </c>
      <c r="N7" s="270"/>
      <c r="O7" s="110" t="s">
        <v>43</v>
      </c>
      <c r="P7" s="270" t="s">
        <v>44</v>
      </c>
      <c r="Q7" s="270"/>
      <c r="R7" s="110" t="s">
        <v>45</v>
      </c>
      <c r="S7" s="267"/>
      <c r="T7" s="267"/>
      <c r="U7" s="197"/>
      <c r="V7" s="197"/>
      <c r="AA7" s="4" t="s">
        <v>46</v>
      </c>
      <c r="AB7" s="4" t="s">
        <v>47</v>
      </c>
      <c r="AC7" s="4" t="s">
        <v>48</v>
      </c>
      <c r="AD7" s="4" t="s">
        <v>49</v>
      </c>
      <c r="AE7" s="4" t="s">
        <v>50</v>
      </c>
      <c r="AF7" s="4" t="s">
        <v>51</v>
      </c>
      <c r="AG7" s="4" t="s">
        <v>52</v>
      </c>
      <c r="AH7" s="4" t="s">
        <v>53</v>
      </c>
      <c r="AI7" s="4" t="s">
        <v>54</v>
      </c>
      <c r="AJ7" s="4" t="s">
        <v>55</v>
      </c>
    </row>
    <row r="8" spans="3:45" s="140" customFormat="1" ht="18.75" customHeight="1">
      <c r="C8" s="138">
        <v>1</v>
      </c>
      <c r="D8" s="139">
        <v>2</v>
      </c>
      <c r="E8" s="139">
        <v>3</v>
      </c>
      <c r="F8" s="271">
        <v>4</v>
      </c>
      <c r="G8" s="271"/>
      <c r="H8" s="139">
        <v>5</v>
      </c>
      <c r="I8" s="271">
        <v>6</v>
      </c>
      <c r="J8" s="271"/>
      <c r="K8" s="139">
        <v>7</v>
      </c>
      <c r="L8" s="139">
        <v>8</v>
      </c>
      <c r="M8" s="272">
        <v>9</v>
      </c>
      <c r="N8" s="272"/>
      <c r="O8" s="139">
        <v>10</v>
      </c>
      <c r="P8" s="272">
        <v>11</v>
      </c>
      <c r="Q8" s="272"/>
      <c r="R8" s="139">
        <v>12</v>
      </c>
      <c r="S8" s="139">
        <v>13</v>
      </c>
      <c r="T8" s="139">
        <v>14</v>
      </c>
      <c r="U8" s="201"/>
      <c r="V8" s="201"/>
    </row>
    <row r="9" spans="3:45" s="4" customFormat="1" ht="38.25" customHeight="1">
      <c r="C9" s="141">
        <v>1</v>
      </c>
      <c r="D9" s="210" t="s">
        <v>145</v>
      </c>
      <c r="E9" s="211">
        <f>'FORM SKP'!E85</f>
        <v>0</v>
      </c>
      <c r="F9" s="123">
        <v>2450</v>
      </c>
      <c r="G9" s="127" t="s">
        <v>136</v>
      </c>
      <c r="H9" s="26">
        <f>'FORM SKP'!H12</f>
        <v>100</v>
      </c>
      <c r="I9" s="183">
        <v>12</v>
      </c>
      <c r="J9" s="26" t="str">
        <f>'FORM SKP'!J12</f>
        <v>bulan</v>
      </c>
      <c r="K9" s="143">
        <f>'FORM SKP'!K12</f>
        <v>0</v>
      </c>
      <c r="L9" s="26">
        <f>M9*'FORM SKP'!D12</f>
        <v>0</v>
      </c>
      <c r="M9" s="123">
        <v>2450</v>
      </c>
      <c r="N9" s="110" t="str">
        <f>G9</f>
        <v>koran</v>
      </c>
      <c r="O9" s="193">
        <v>100</v>
      </c>
      <c r="P9" s="26">
        <f t="shared" ref="P9:P44" si="0">I9</f>
        <v>12</v>
      </c>
      <c r="Q9" s="26" t="str">
        <f t="shared" ref="Q9" si="1">J9</f>
        <v>bulan</v>
      </c>
      <c r="R9" s="144"/>
      <c r="S9" s="145">
        <f t="shared" ref="S9" si="2">AK9</f>
        <v>276</v>
      </c>
      <c r="T9" s="17">
        <f t="shared" ref="T9" si="3">IF(R9="",S9/3,S9/4)</f>
        <v>92</v>
      </c>
      <c r="U9" s="162"/>
      <c r="V9" s="162"/>
      <c r="X9" s="4">
        <f>IF(F9&gt;0,1,0)</f>
        <v>1</v>
      </c>
      <c r="Y9" s="4">
        <f>IFERROR(T9,0)</f>
        <v>92</v>
      </c>
      <c r="AA9" s="4">
        <f>100-(P9/I9*100)</f>
        <v>0</v>
      </c>
      <c r="AB9" s="146" t="e">
        <f>100-(R9/K9*100)</f>
        <v>#DIV/0!</v>
      </c>
      <c r="AC9" s="4">
        <f>M9/F9*100</f>
        <v>100</v>
      </c>
      <c r="AD9" s="4">
        <f>O9/H9*100</f>
        <v>100</v>
      </c>
      <c r="AE9" s="4">
        <f>IF(AA9&gt;24,AH9,AG9)</f>
        <v>76.000000000000014</v>
      </c>
      <c r="AF9" s="4" t="e">
        <f>IF(AB9&gt;24,AJ9,AI9)</f>
        <v>#DIV/0!</v>
      </c>
      <c r="AG9" s="4">
        <f>((1.76*I9-P9)/I9)*100</f>
        <v>76.000000000000014</v>
      </c>
      <c r="AH9" s="4">
        <f>76-((((1.76*I9-P9)/I9)*100)-100)</f>
        <v>99.999999999999986</v>
      </c>
      <c r="AI9" s="4" t="e">
        <f t="shared" ref="AI9" si="4">((1.76*K9-R9)/K9)*100</f>
        <v>#DIV/0!</v>
      </c>
      <c r="AJ9" s="4" t="e">
        <f t="shared" ref="AJ9" si="5">76-((((1.76*K9-R9)/K9)*100)-100)</f>
        <v>#DIV/0!</v>
      </c>
      <c r="AK9" s="4">
        <f>IFERROR(SUM(AC9:AF9),SUM(AC9:AE9))</f>
        <v>276</v>
      </c>
      <c r="AO9" s="147">
        <f t="shared" ref="AO9" si="6">100-(P9/I9*100)</f>
        <v>0</v>
      </c>
      <c r="AP9" s="147" t="e">
        <f t="shared" ref="AP9" si="7">100-(R9/K9*100)</f>
        <v>#DIV/0!</v>
      </c>
      <c r="AQ9" s="4" t="e">
        <f t="shared" ref="AQ9" si="8">IF(AND(AO9&gt;24,AP9&gt;24),(IFERROR(((M9/F9*100)+(O9/H9*100)+(76-((((1.76*I9-P9)/I9)*100)-100))+(76-((((1.76*K9-R9)/K9)*100)-100))),((M9/F9*100)+(O9/H9*100)+(76-((((1.76*I9-P9)/I9)*100)-100))))),(IFERROR(((M9/F9*100)+(O9/H9*100)+(((1.76*I9-P9)/I9)*100))+(((1.76*K9-R9)/K9)*100),((M9/F9*100)+(O9/H9*100)+(((1.76*I9-P9)/I9)*100)))))</f>
        <v>#DIV/0!</v>
      </c>
      <c r="AR9" s="4">
        <f t="shared" ref="AR9" si="9">IF(AO9&gt;24,(((M9/F9*100)+(O9/H9*100)+(76-((((1.76*I9-P9)/I9)*100)-100)))),(((M9/F9*100)+(O9/H9*100)+(((1.76*I9-P9)/I9)*100))))</f>
        <v>276</v>
      </c>
      <c r="AS9" s="4">
        <f t="shared" ref="AS9" si="10">IFERROR(AQ9,AR9)</f>
        <v>276</v>
      </c>
    </row>
    <row r="10" spans="3:45" s="4" customFormat="1" ht="40.5" customHeight="1">
      <c r="C10" s="141">
        <v>2</v>
      </c>
      <c r="D10" s="210" t="s">
        <v>133</v>
      </c>
      <c r="E10" s="211">
        <f>'FORM SKP'!E86</f>
        <v>0</v>
      </c>
      <c r="F10" s="123">
        <v>2450</v>
      </c>
      <c r="G10" s="127" t="s">
        <v>136</v>
      </c>
      <c r="H10" s="26">
        <v>100</v>
      </c>
      <c r="I10" s="207">
        <v>12</v>
      </c>
      <c r="J10" s="26" t="str">
        <f>'FORM SKP'!J13</f>
        <v>bulan</v>
      </c>
      <c r="K10" s="143">
        <f>'FORM SKP'!K13</f>
        <v>0</v>
      </c>
      <c r="L10" s="26">
        <f>M10*'FORM SKP'!D13</f>
        <v>0</v>
      </c>
      <c r="M10" s="123">
        <v>2450</v>
      </c>
      <c r="N10" s="110" t="str">
        <f t="shared" ref="N10" si="11">G10</f>
        <v>koran</v>
      </c>
      <c r="O10" s="207">
        <v>100</v>
      </c>
      <c r="P10" s="26">
        <f t="shared" si="0"/>
        <v>12</v>
      </c>
      <c r="Q10" s="26" t="str">
        <f>J10</f>
        <v>bulan</v>
      </c>
      <c r="R10" s="148"/>
      <c r="S10" s="145">
        <f>AK10</f>
        <v>276</v>
      </c>
      <c r="T10" s="17">
        <f>IF(R10="",S10/3,S10/4)</f>
        <v>92</v>
      </c>
      <c r="U10" s="162"/>
      <c r="V10" s="162"/>
      <c r="X10" s="4">
        <f t="shared" ref="X10" si="12">IF(F10&gt;0,1,0)</f>
        <v>1</v>
      </c>
      <c r="Y10" s="4">
        <f t="shared" ref="Y10" si="13">IFERROR(T10,0)</f>
        <v>92</v>
      </c>
      <c r="AA10" s="4">
        <f t="shared" ref="AA10" si="14">100-(P10/I10*100)</f>
        <v>0</v>
      </c>
      <c r="AB10" s="146" t="e">
        <f t="shared" ref="AB10" si="15">100-(R10/K10*100)</f>
        <v>#DIV/0!</v>
      </c>
      <c r="AC10" s="4">
        <f t="shared" ref="AC10" si="16">M10/F10*100</f>
        <v>100</v>
      </c>
      <c r="AD10" s="4">
        <f t="shared" ref="AD10" si="17">O10/H10*100</f>
        <v>100</v>
      </c>
      <c r="AE10" s="4">
        <f t="shared" ref="AE10" si="18">IF(AA10&gt;24,AH10,AG10)</f>
        <v>76.000000000000014</v>
      </c>
      <c r="AF10" s="4" t="e">
        <f t="shared" ref="AF10" si="19">IF(AB10&gt;24,AJ10,AI10)</f>
        <v>#DIV/0!</v>
      </c>
      <c r="AG10" s="4">
        <f t="shared" ref="AG10" si="20">((1.76*I10-P10)/I10)*100</f>
        <v>76.000000000000014</v>
      </c>
      <c r="AH10" s="4">
        <f t="shared" ref="AH10" si="21">76-((((1.76*I10-P10)/I10)*100)-100)</f>
        <v>99.999999999999986</v>
      </c>
      <c r="AI10" s="4" t="e">
        <f t="shared" ref="AI10" si="22">((1.76*K10-R10)/K10)*100</f>
        <v>#DIV/0!</v>
      </c>
      <c r="AJ10" s="4" t="e">
        <f t="shared" ref="AJ10" si="23">76-((((1.76*K10-R10)/K10)*100)-100)</f>
        <v>#DIV/0!</v>
      </c>
      <c r="AK10" s="4">
        <f t="shared" ref="AK10" si="24">IFERROR(SUM(AC10:AF10),SUM(AC10:AE10))</f>
        <v>276</v>
      </c>
      <c r="AO10" s="147">
        <f t="shared" ref="AO10" si="25">100-(P10/I10*100)</f>
        <v>0</v>
      </c>
      <c r="AP10" s="147" t="e">
        <f t="shared" ref="AP10" si="26">100-(R10/K10*100)</f>
        <v>#DIV/0!</v>
      </c>
      <c r="AQ10" s="4" t="e">
        <f t="shared" ref="AQ10" si="27">IF(AND(AO10&gt;24,AP10&gt;24),(IFERROR(((M10/F10*100)+(O10/H10*100)+(76-((((1.76*I10-P10)/I10)*100)-100))+(76-((((1.76*K10-R10)/K10)*100)-100))),((M10/F10*100)+(O10/H10*100)+(76-((((1.76*I10-P10)/I10)*100)-100))))),(IFERROR(((M10/F10*100)+(O10/H10*100)+(((1.76*I10-P10)/I10)*100))+(((1.76*K10-R10)/K10)*100),((M10/F10*100)+(O10/H10*100)+(((1.76*I10-P10)/I10)*100)))))</f>
        <v>#DIV/0!</v>
      </c>
      <c r="AR10" s="4">
        <f t="shared" ref="AR10" si="28">IF(AO10&gt;24,(((M10/F10*100)+(O10/H10*100)+(76-((((1.76*I10-P10)/I10)*100)-100)))),(((M10/F10*100)+(O10/H10*100)+(((1.76*I10-P10)/I10)*100))))</f>
        <v>276</v>
      </c>
      <c r="AS10" s="4">
        <f t="shared" ref="AS10" si="29">IFERROR(AQ10,AR10)</f>
        <v>276</v>
      </c>
    </row>
    <row r="11" spans="3:45" s="4" customFormat="1" ht="38.25" customHeight="1">
      <c r="C11" s="141">
        <v>3</v>
      </c>
      <c r="D11" s="210" t="s">
        <v>134</v>
      </c>
      <c r="E11" s="211">
        <f>'FORM SKP'!E87</f>
        <v>0</v>
      </c>
      <c r="F11" s="123">
        <v>1092</v>
      </c>
      <c r="G11" s="127" t="s">
        <v>136</v>
      </c>
      <c r="H11" s="26">
        <v>100</v>
      </c>
      <c r="I11" s="207">
        <v>12</v>
      </c>
      <c r="J11" s="26" t="str">
        <f>'FORM SKP'!J14</f>
        <v>bulan</v>
      </c>
      <c r="K11" s="143">
        <f>'FORM SKP'!K88</f>
        <v>0</v>
      </c>
      <c r="L11" s="26">
        <f>M11*'FORM SKP'!D14</f>
        <v>0</v>
      </c>
      <c r="M11" s="123">
        <v>1092</v>
      </c>
      <c r="N11" s="110" t="str">
        <f t="shared" ref="N11" si="30">G11</f>
        <v>koran</v>
      </c>
      <c r="O11" s="207">
        <v>100</v>
      </c>
      <c r="P11" s="26">
        <f t="shared" si="0"/>
        <v>12</v>
      </c>
      <c r="Q11" s="26" t="str">
        <f t="shared" ref="Q11" si="31">J11</f>
        <v>bulan</v>
      </c>
      <c r="R11" s="148"/>
      <c r="S11" s="145">
        <f t="shared" ref="S11" si="32">AK11</f>
        <v>276</v>
      </c>
      <c r="T11" s="17">
        <f t="shared" ref="T11" si="33">IF(R11="",S11/3,S11/4)</f>
        <v>92</v>
      </c>
      <c r="U11" s="162"/>
      <c r="V11" s="162"/>
      <c r="X11" s="4">
        <f t="shared" ref="X11:X43" si="34">IF(F11&gt;0,1,0)</f>
        <v>1</v>
      </c>
      <c r="Y11" s="4">
        <f t="shared" ref="Y11:Y43" si="35">IFERROR(T11,0)</f>
        <v>92</v>
      </c>
      <c r="AA11" s="4">
        <f t="shared" ref="AA11:AA43" si="36">100-(P11/I11*100)</f>
        <v>0</v>
      </c>
      <c r="AB11" s="146" t="e">
        <f t="shared" ref="AB11:AB43" si="37">100-(R11/K11*100)</f>
        <v>#DIV/0!</v>
      </c>
      <c r="AC11" s="4">
        <f t="shared" ref="AC11:AC43" si="38">M11/F11*100</f>
        <v>100</v>
      </c>
      <c r="AD11" s="4">
        <f t="shared" ref="AD11:AD43" si="39">O11/H11*100</f>
        <v>100</v>
      </c>
      <c r="AE11" s="4">
        <f t="shared" ref="AE11:AE43" si="40">IF(AA11&gt;24,AH11,AG11)</f>
        <v>76.000000000000014</v>
      </c>
      <c r="AF11" s="4" t="e">
        <f t="shared" ref="AF11:AF43" si="41">IF(AB11&gt;24,AJ11,AI11)</f>
        <v>#DIV/0!</v>
      </c>
      <c r="AG11" s="4">
        <f t="shared" ref="AG11:AG43" si="42">((1.76*I11-P11)/I11)*100</f>
        <v>76.000000000000014</v>
      </c>
      <c r="AH11" s="4">
        <f t="shared" ref="AH11:AH43" si="43">76-((((1.76*I11-P11)/I11)*100)-100)</f>
        <v>99.999999999999986</v>
      </c>
      <c r="AI11" s="4" t="e">
        <f t="shared" ref="AI11:AI43" si="44">((1.76*K11-R11)/K11)*100</f>
        <v>#DIV/0!</v>
      </c>
      <c r="AJ11" s="4" t="e">
        <f t="shared" ref="AJ11:AJ43" si="45">76-((((1.76*K11-R11)/K11)*100)-100)</f>
        <v>#DIV/0!</v>
      </c>
      <c r="AK11" s="4">
        <f t="shared" ref="AK11:AK43" si="46">IFERROR(SUM(AC11:AF11),SUM(AC11:AE11))</f>
        <v>276</v>
      </c>
      <c r="AO11" s="147">
        <f t="shared" ref="AO11:AO43" si="47">100-(P11/I11*100)</f>
        <v>0</v>
      </c>
      <c r="AP11" s="147" t="e">
        <f t="shared" ref="AP11:AP43" si="48">100-(R11/K11*100)</f>
        <v>#DIV/0!</v>
      </c>
      <c r="AQ11" s="4" t="e">
        <f t="shared" ref="AQ11:AQ43" si="49">IF(AND(AO11&gt;24,AP11&gt;24),(IFERROR(((M11/F11*100)+(O11/H11*100)+(76-((((1.76*I11-P11)/I11)*100)-100))+(76-((((1.76*K11-R11)/K11)*100)-100))),((M11/F11*100)+(O11/H11*100)+(76-((((1.76*I11-P11)/I11)*100)-100))))),(IFERROR(((M11/F11*100)+(O11/H11*100)+(((1.76*I11-P11)/I11)*100))+(((1.76*K11-R11)/K11)*100),((M11/F11*100)+(O11/H11*100)+(((1.76*I11-P11)/I11)*100)))))</f>
        <v>#DIV/0!</v>
      </c>
      <c r="AR11" s="4">
        <f t="shared" ref="AR11:AR43" si="50">IF(AO11&gt;24,(((M11/F11*100)+(O11/H11*100)+(76-((((1.76*I11-P11)/I11)*100)-100)))),(((M11/F11*100)+(O11/H11*100)+(((1.76*I11-P11)/I11)*100))))</f>
        <v>276</v>
      </c>
      <c r="AS11" s="4">
        <f t="shared" ref="AS11:AS43" si="51">IFERROR(AQ11,AR11)</f>
        <v>276</v>
      </c>
    </row>
    <row r="12" spans="3:45" s="4" customFormat="1" ht="36" customHeight="1">
      <c r="C12" s="141">
        <v>4</v>
      </c>
      <c r="D12" s="210" t="s">
        <v>135</v>
      </c>
      <c r="E12" s="211">
        <f>'FORM SKP'!E88</f>
        <v>0</v>
      </c>
      <c r="F12" s="123">
        <v>1092</v>
      </c>
      <c r="G12" s="127" t="s">
        <v>136</v>
      </c>
      <c r="H12" s="26">
        <v>100</v>
      </c>
      <c r="I12" s="207">
        <v>12</v>
      </c>
      <c r="J12" s="187" t="str">
        <f>'FORM SKP'!J15</f>
        <v>bulan</v>
      </c>
      <c r="K12" s="143">
        <f>'FORM SKP'!K93</f>
        <v>0</v>
      </c>
      <c r="L12" s="26">
        <f>M12*'FORM SKP'!D88</f>
        <v>0</v>
      </c>
      <c r="M12" s="123">
        <v>1092</v>
      </c>
      <c r="N12" s="110" t="str">
        <f>G12</f>
        <v>koran</v>
      </c>
      <c r="O12" s="207">
        <v>100</v>
      </c>
      <c r="P12" s="26">
        <f t="shared" si="0"/>
        <v>12</v>
      </c>
      <c r="Q12" s="26" t="str">
        <f>J12</f>
        <v>bulan</v>
      </c>
      <c r="R12" s="148"/>
      <c r="S12" s="145">
        <f>AK12</f>
        <v>276</v>
      </c>
      <c r="T12" s="17">
        <f>IF(R12="",S12/3,S12/4)</f>
        <v>92</v>
      </c>
      <c r="U12" s="162"/>
      <c r="V12" s="162"/>
      <c r="X12" s="4">
        <f>IF(F12&gt;0,1,0)</f>
        <v>1</v>
      </c>
      <c r="Y12" s="4">
        <f>IFERROR(T12,0)</f>
        <v>92</v>
      </c>
      <c r="AA12" s="4">
        <f>100-(P12/I12*100)</f>
        <v>0</v>
      </c>
      <c r="AB12" s="146" t="e">
        <f>100-(R12/K12*100)</f>
        <v>#DIV/0!</v>
      </c>
      <c r="AC12" s="4">
        <f>M12/F12*100</f>
        <v>100</v>
      </c>
      <c r="AD12" s="4">
        <f>O12/H12*100</f>
        <v>100</v>
      </c>
      <c r="AE12" s="4">
        <f>IF(AA12&gt;24,AH12,AG12)</f>
        <v>76.000000000000014</v>
      </c>
      <c r="AF12" s="4" t="e">
        <f>IF(AB12&gt;24,AJ12,AI12)</f>
        <v>#DIV/0!</v>
      </c>
      <c r="AG12" s="4">
        <f>((1.76*I12-P12)/I12)*100</f>
        <v>76.000000000000014</v>
      </c>
      <c r="AH12" s="4">
        <f>76-((((1.76*I12-P12)/I12)*100)-100)</f>
        <v>99.999999999999986</v>
      </c>
      <c r="AI12" s="4" t="e">
        <f>((1.76*K12-R12)/K12)*100</f>
        <v>#DIV/0!</v>
      </c>
      <c r="AJ12" s="4" t="e">
        <f>76-((((1.76*K12-R12)/K12)*100)-100)</f>
        <v>#DIV/0!</v>
      </c>
      <c r="AK12" s="4">
        <f>IFERROR(SUM(AC12:AF12),SUM(AC12:AE12))</f>
        <v>276</v>
      </c>
      <c r="AO12" s="147">
        <f>100-(P12/I12*100)</f>
        <v>0</v>
      </c>
      <c r="AP12" s="147" t="e">
        <f>100-(R12/K12*100)</f>
        <v>#DIV/0!</v>
      </c>
      <c r="AQ12" s="4" t="e">
        <f>IF(AND(AO12&gt;24,AP12&gt;24),(IFERROR(((M12/F12*100)+(O12/H12*100)+(76-((((1.76*I12-P12)/I12)*100)-100))+(76-((((1.76*K12-R12)/K12)*100)-100))),((M12/F12*100)+(O12/H12*100)+(76-((((1.76*I12-P12)/I12)*100)-100))))),(IFERROR(((M12/F12*100)+(O12/H12*100)+(((1.76*I12-P12)/I12)*100))+(((1.76*K12-R12)/K12)*100),((M12/F12*100)+(O12/H12*100)+(((1.76*I12-P12)/I12)*100)))))</f>
        <v>#DIV/0!</v>
      </c>
      <c r="AR12" s="4">
        <f>IF(AO12&gt;24,(((M12/F12*100)+(O12/H12*100)+(76-((((1.76*I12-P12)/I12)*100)-100)))),(((M12/F12*100)+(O12/H12*100)+(((1.76*I12-P12)/I12)*100))))</f>
        <v>276</v>
      </c>
      <c r="AS12" s="4">
        <f>IFERROR(AQ12,AR12)</f>
        <v>276</v>
      </c>
    </row>
    <row r="13" spans="3:45" s="4" customFormat="1" ht="27" hidden="1" customHeight="1">
      <c r="C13" s="141"/>
      <c r="D13" s="142"/>
      <c r="E13" s="193"/>
      <c r="F13" s="193"/>
      <c r="G13" s="193"/>
      <c r="H13" s="193"/>
      <c r="I13" s="193"/>
      <c r="J13" s="193"/>
      <c r="K13" s="143"/>
      <c r="L13" s="193"/>
      <c r="M13" s="193"/>
      <c r="N13" s="194"/>
      <c r="O13" s="193"/>
      <c r="P13" s="193"/>
      <c r="Q13" s="193"/>
      <c r="R13" s="148"/>
      <c r="S13" s="145"/>
      <c r="T13" s="17"/>
      <c r="U13" s="162"/>
      <c r="V13" s="162"/>
      <c r="AB13" s="146"/>
      <c r="AO13" s="147"/>
      <c r="AP13" s="147"/>
    </row>
    <row r="14" spans="3:45" s="4" customFormat="1" ht="27" hidden="1" customHeight="1">
      <c r="C14" s="141"/>
      <c r="D14" s="142"/>
      <c r="E14" s="193"/>
      <c r="F14" s="193"/>
      <c r="G14" s="193"/>
      <c r="H14" s="193"/>
      <c r="I14" s="193"/>
      <c r="J14" s="193"/>
      <c r="K14" s="143"/>
      <c r="L14" s="193"/>
      <c r="M14" s="193"/>
      <c r="N14" s="194"/>
      <c r="O14" s="193"/>
      <c r="P14" s="193"/>
      <c r="Q14" s="193"/>
      <c r="R14" s="148"/>
      <c r="S14" s="145"/>
      <c r="T14" s="17"/>
      <c r="U14" s="162"/>
      <c r="V14" s="162"/>
      <c r="AB14" s="146"/>
      <c r="AO14" s="147"/>
      <c r="AP14" s="147"/>
    </row>
    <row r="15" spans="3:45" s="4" customFormat="1" ht="27" hidden="1" customHeight="1">
      <c r="C15" s="141"/>
      <c r="D15" s="142"/>
      <c r="E15" s="193"/>
      <c r="F15" s="193"/>
      <c r="G15" s="193"/>
      <c r="H15" s="193"/>
      <c r="I15" s="193"/>
      <c r="J15" s="193"/>
      <c r="K15" s="143"/>
      <c r="L15" s="193"/>
      <c r="M15" s="193"/>
      <c r="N15" s="194"/>
      <c r="O15" s="193"/>
      <c r="P15" s="193"/>
      <c r="Q15" s="193"/>
      <c r="R15" s="148"/>
      <c r="S15" s="145"/>
      <c r="T15" s="17"/>
      <c r="U15" s="162"/>
      <c r="V15" s="162"/>
      <c r="AB15" s="146"/>
      <c r="AO15" s="147"/>
      <c r="AP15" s="147"/>
    </row>
    <row r="16" spans="3:45" s="4" customFormat="1" ht="27" hidden="1" customHeight="1">
      <c r="C16" s="141"/>
      <c r="D16" s="142"/>
      <c r="E16" s="193"/>
      <c r="F16" s="193"/>
      <c r="G16" s="193"/>
      <c r="H16" s="193"/>
      <c r="I16" s="193"/>
      <c r="J16" s="193"/>
      <c r="K16" s="143"/>
      <c r="L16" s="193"/>
      <c r="M16" s="193"/>
      <c r="N16" s="194"/>
      <c r="O16" s="193"/>
      <c r="P16" s="193"/>
      <c r="Q16" s="193"/>
      <c r="R16" s="148"/>
      <c r="S16" s="145"/>
      <c r="T16" s="17"/>
      <c r="U16" s="162"/>
      <c r="V16" s="162"/>
      <c r="AB16" s="146"/>
      <c r="AO16" s="147"/>
      <c r="AP16" s="147"/>
    </row>
    <row r="17" spans="3:42" s="4" customFormat="1" ht="27" hidden="1" customHeight="1">
      <c r="C17" s="141"/>
      <c r="D17" s="142"/>
      <c r="E17" s="193"/>
      <c r="F17" s="193"/>
      <c r="G17" s="193"/>
      <c r="H17" s="193"/>
      <c r="I17" s="193"/>
      <c r="J17" s="193"/>
      <c r="K17" s="143"/>
      <c r="L17" s="193"/>
      <c r="M17" s="193"/>
      <c r="N17" s="194"/>
      <c r="O17" s="193"/>
      <c r="P17" s="193"/>
      <c r="Q17" s="193"/>
      <c r="R17" s="148"/>
      <c r="S17" s="145"/>
      <c r="T17" s="17"/>
      <c r="U17" s="162"/>
      <c r="V17" s="162"/>
      <c r="AB17" s="146"/>
      <c r="AO17" s="147"/>
      <c r="AP17" s="147"/>
    </row>
    <row r="18" spans="3:42" s="4" customFormat="1" ht="27" hidden="1" customHeight="1">
      <c r="C18" s="141"/>
      <c r="D18" s="142"/>
      <c r="E18" s="193"/>
      <c r="F18" s="193"/>
      <c r="G18" s="193"/>
      <c r="H18" s="193"/>
      <c r="I18" s="193"/>
      <c r="J18" s="193"/>
      <c r="K18" s="143"/>
      <c r="L18" s="193"/>
      <c r="M18" s="193"/>
      <c r="N18" s="194"/>
      <c r="O18" s="193"/>
      <c r="P18" s="193"/>
      <c r="Q18" s="193"/>
      <c r="R18" s="148"/>
      <c r="S18" s="145"/>
      <c r="T18" s="17"/>
      <c r="U18" s="162"/>
      <c r="V18" s="162"/>
      <c r="AB18" s="146"/>
      <c r="AO18" s="147"/>
      <c r="AP18" s="147"/>
    </row>
    <row r="19" spans="3:42" s="4" customFormat="1" ht="27" hidden="1" customHeight="1">
      <c r="C19" s="141"/>
      <c r="D19" s="142"/>
      <c r="E19" s="193"/>
      <c r="F19" s="193"/>
      <c r="G19" s="193"/>
      <c r="H19" s="193"/>
      <c r="I19" s="193"/>
      <c r="J19" s="193"/>
      <c r="K19" s="143"/>
      <c r="L19" s="193"/>
      <c r="M19" s="193"/>
      <c r="N19" s="194"/>
      <c r="O19" s="193"/>
      <c r="P19" s="193"/>
      <c r="Q19" s="193"/>
      <c r="R19" s="148"/>
      <c r="S19" s="145"/>
      <c r="T19" s="17"/>
      <c r="U19" s="162"/>
      <c r="V19" s="162"/>
      <c r="AB19" s="146"/>
      <c r="AO19" s="147"/>
      <c r="AP19" s="147"/>
    </row>
    <row r="20" spans="3:42" s="4" customFormat="1" ht="27" hidden="1" customHeight="1">
      <c r="C20" s="141"/>
      <c r="D20" s="142"/>
      <c r="E20" s="193"/>
      <c r="F20" s="193"/>
      <c r="G20" s="193"/>
      <c r="H20" s="193"/>
      <c r="I20" s="193"/>
      <c r="J20" s="193"/>
      <c r="K20" s="143"/>
      <c r="L20" s="193"/>
      <c r="M20" s="193"/>
      <c r="N20" s="194"/>
      <c r="O20" s="193"/>
      <c r="P20" s="193"/>
      <c r="Q20" s="193"/>
      <c r="R20" s="148"/>
      <c r="S20" s="145"/>
      <c r="T20" s="17"/>
      <c r="U20" s="162"/>
      <c r="V20" s="162"/>
      <c r="AB20" s="146"/>
      <c r="AO20" s="147"/>
      <c r="AP20" s="147"/>
    </row>
    <row r="21" spans="3:42" s="4" customFormat="1" ht="27" hidden="1" customHeight="1">
      <c r="C21" s="141"/>
      <c r="D21" s="142"/>
      <c r="E21" s="193"/>
      <c r="F21" s="193"/>
      <c r="G21" s="193"/>
      <c r="H21" s="193"/>
      <c r="I21" s="193"/>
      <c r="J21" s="193"/>
      <c r="K21" s="143"/>
      <c r="L21" s="193"/>
      <c r="M21" s="193"/>
      <c r="N21" s="194"/>
      <c r="O21" s="193"/>
      <c r="P21" s="193"/>
      <c r="Q21" s="193"/>
      <c r="R21" s="148"/>
      <c r="S21" s="145"/>
      <c r="T21" s="17"/>
      <c r="U21" s="162"/>
      <c r="V21" s="162"/>
      <c r="AB21" s="146"/>
      <c r="AO21" s="147"/>
      <c r="AP21" s="147"/>
    </row>
    <row r="22" spans="3:42" s="4" customFormat="1" ht="27" hidden="1" customHeight="1">
      <c r="C22" s="141"/>
      <c r="D22" s="142"/>
      <c r="E22" s="193"/>
      <c r="F22" s="193"/>
      <c r="G22" s="193"/>
      <c r="H22" s="193"/>
      <c r="I22" s="193"/>
      <c r="J22" s="193"/>
      <c r="K22" s="143"/>
      <c r="L22" s="193"/>
      <c r="M22" s="193"/>
      <c r="N22" s="194"/>
      <c r="O22" s="193"/>
      <c r="P22" s="193"/>
      <c r="Q22" s="193"/>
      <c r="R22" s="148"/>
      <c r="S22" s="145"/>
      <c r="T22" s="17"/>
      <c r="U22" s="162"/>
      <c r="V22" s="162"/>
      <c r="AB22" s="146"/>
      <c r="AO22" s="147"/>
      <c r="AP22" s="147"/>
    </row>
    <row r="23" spans="3:42" s="4" customFormat="1" ht="27" hidden="1" customHeight="1">
      <c r="C23" s="141"/>
      <c r="D23" s="142"/>
      <c r="E23" s="193"/>
      <c r="F23" s="193"/>
      <c r="G23" s="193"/>
      <c r="H23" s="193"/>
      <c r="I23" s="193"/>
      <c r="J23" s="193"/>
      <c r="K23" s="143"/>
      <c r="L23" s="193"/>
      <c r="M23" s="193"/>
      <c r="N23" s="194"/>
      <c r="O23" s="193"/>
      <c r="P23" s="193"/>
      <c r="Q23" s="193"/>
      <c r="R23" s="148"/>
      <c r="S23" s="145"/>
      <c r="T23" s="17"/>
      <c r="U23" s="162"/>
      <c r="V23" s="162"/>
      <c r="AB23" s="146"/>
      <c r="AO23" s="147"/>
      <c r="AP23" s="147"/>
    </row>
    <row r="24" spans="3:42" s="4" customFormat="1" ht="27" hidden="1" customHeight="1">
      <c r="C24" s="141"/>
      <c r="D24" s="142"/>
      <c r="E24" s="193"/>
      <c r="F24" s="193"/>
      <c r="G24" s="193"/>
      <c r="H24" s="193"/>
      <c r="I24" s="193"/>
      <c r="J24" s="193"/>
      <c r="K24" s="143"/>
      <c r="L24" s="193"/>
      <c r="M24" s="193"/>
      <c r="N24" s="194"/>
      <c r="O24" s="193"/>
      <c r="P24" s="193"/>
      <c r="Q24" s="193"/>
      <c r="R24" s="148"/>
      <c r="S24" s="145"/>
      <c r="T24" s="17"/>
      <c r="U24" s="162"/>
      <c r="V24" s="162"/>
      <c r="AB24" s="146"/>
      <c r="AO24" s="147"/>
      <c r="AP24" s="147"/>
    </row>
    <row r="25" spans="3:42" s="4" customFormat="1" ht="27" hidden="1" customHeight="1">
      <c r="C25" s="141"/>
      <c r="D25" s="142"/>
      <c r="E25" s="193"/>
      <c r="F25" s="193"/>
      <c r="G25" s="193"/>
      <c r="H25" s="193"/>
      <c r="I25" s="193"/>
      <c r="J25" s="193"/>
      <c r="K25" s="143"/>
      <c r="L25" s="193"/>
      <c r="M25" s="193"/>
      <c r="N25" s="194"/>
      <c r="O25" s="193"/>
      <c r="P25" s="193"/>
      <c r="Q25" s="193"/>
      <c r="R25" s="148"/>
      <c r="S25" s="145"/>
      <c r="T25" s="17"/>
      <c r="U25" s="162"/>
      <c r="V25" s="162"/>
      <c r="AB25" s="146"/>
      <c r="AO25" s="147"/>
      <c r="AP25" s="147"/>
    </row>
    <row r="26" spans="3:42" s="4" customFormat="1" ht="27" hidden="1" customHeight="1">
      <c r="C26" s="141"/>
      <c r="D26" s="142"/>
      <c r="E26" s="193"/>
      <c r="F26" s="193"/>
      <c r="G26" s="193"/>
      <c r="H26" s="193"/>
      <c r="I26" s="193"/>
      <c r="J26" s="193"/>
      <c r="K26" s="143"/>
      <c r="L26" s="193"/>
      <c r="M26" s="193"/>
      <c r="N26" s="194"/>
      <c r="O26" s="193"/>
      <c r="P26" s="193"/>
      <c r="Q26" s="193"/>
      <c r="R26" s="148"/>
      <c r="S26" s="145"/>
      <c r="T26" s="17"/>
      <c r="U26" s="162"/>
      <c r="V26" s="162"/>
      <c r="AB26" s="146"/>
      <c r="AO26" s="147"/>
      <c r="AP26" s="147"/>
    </row>
    <row r="27" spans="3:42" s="4" customFormat="1" ht="27" hidden="1" customHeight="1">
      <c r="C27" s="141"/>
      <c r="D27" s="142"/>
      <c r="E27" s="193"/>
      <c r="F27" s="193"/>
      <c r="G27" s="193"/>
      <c r="H27" s="193"/>
      <c r="I27" s="193"/>
      <c r="J27" s="193"/>
      <c r="K27" s="143"/>
      <c r="L27" s="193"/>
      <c r="M27" s="193"/>
      <c r="N27" s="194"/>
      <c r="O27" s="193"/>
      <c r="P27" s="193"/>
      <c r="Q27" s="193"/>
      <c r="R27" s="148"/>
      <c r="S27" s="145"/>
      <c r="T27" s="17"/>
      <c r="U27" s="162"/>
      <c r="V27" s="162"/>
      <c r="AB27" s="146"/>
      <c r="AO27" s="147"/>
      <c r="AP27" s="147"/>
    </row>
    <row r="28" spans="3:42" s="4" customFormat="1" ht="27" hidden="1" customHeight="1">
      <c r="C28" s="141"/>
      <c r="D28" s="142"/>
      <c r="E28" s="193"/>
      <c r="F28" s="193"/>
      <c r="G28" s="193"/>
      <c r="H28" s="193"/>
      <c r="I28" s="193"/>
      <c r="J28" s="193"/>
      <c r="K28" s="143"/>
      <c r="L28" s="193"/>
      <c r="M28" s="193"/>
      <c r="N28" s="194"/>
      <c r="O28" s="193"/>
      <c r="P28" s="193"/>
      <c r="Q28" s="193"/>
      <c r="R28" s="148"/>
      <c r="S28" s="145"/>
      <c r="T28" s="17"/>
      <c r="U28" s="162"/>
      <c r="V28" s="162"/>
      <c r="AB28" s="146"/>
      <c r="AO28" s="147"/>
      <c r="AP28" s="147"/>
    </row>
    <row r="29" spans="3:42" s="4" customFormat="1" ht="27" hidden="1" customHeight="1">
      <c r="C29" s="141"/>
      <c r="D29" s="142"/>
      <c r="E29" s="193"/>
      <c r="F29" s="193"/>
      <c r="G29" s="193"/>
      <c r="H29" s="193"/>
      <c r="I29" s="193"/>
      <c r="J29" s="193"/>
      <c r="K29" s="143"/>
      <c r="L29" s="193"/>
      <c r="M29" s="193"/>
      <c r="N29" s="194"/>
      <c r="O29" s="193"/>
      <c r="P29" s="193"/>
      <c r="Q29" s="193"/>
      <c r="R29" s="148"/>
      <c r="S29" s="145"/>
      <c r="T29" s="17"/>
      <c r="U29" s="162"/>
      <c r="V29" s="162"/>
      <c r="AB29" s="146"/>
      <c r="AO29" s="147"/>
      <c r="AP29" s="147"/>
    </row>
    <row r="30" spans="3:42" s="4" customFormat="1" ht="27" hidden="1" customHeight="1">
      <c r="C30" s="141"/>
      <c r="D30" s="142"/>
      <c r="E30" s="193"/>
      <c r="F30" s="193"/>
      <c r="G30" s="193"/>
      <c r="H30" s="193"/>
      <c r="I30" s="193"/>
      <c r="J30" s="193"/>
      <c r="K30" s="143"/>
      <c r="L30" s="193"/>
      <c r="M30" s="193"/>
      <c r="N30" s="194"/>
      <c r="O30" s="193"/>
      <c r="P30" s="193"/>
      <c r="Q30" s="193"/>
      <c r="R30" s="148"/>
      <c r="S30" s="145"/>
      <c r="T30" s="17"/>
      <c r="U30" s="162"/>
      <c r="V30" s="162"/>
      <c r="AB30" s="146"/>
      <c r="AO30" s="147"/>
      <c r="AP30" s="147"/>
    </row>
    <row r="31" spans="3:42" s="4" customFormat="1" ht="27" hidden="1" customHeight="1">
      <c r="C31" s="141"/>
      <c r="D31" s="142"/>
      <c r="E31" s="193"/>
      <c r="F31" s="193"/>
      <c r="G31" s="193"/>
      <c r="H31" s="193"/>
      <c r="I31" s="193"/>
      <c r="J31" s="193"/>
      <c r="K31" s="143"/>
      <c r="L31" s="193"/>
      <c r="M31" s="193"/>
      <c r="N31" s="194"/>
      <c r="O31" s="193"/>
      <c r="P31" s="193"/>
      <c r="Q31" s="193"/>
      <c r="R31" s="148"/>
      <c r="S31" s="145"/>
      <c r="T31" s="17"/>
      <c r="U31" s="162"/>
      <c r="V31" s="162"/>
      <c r="AB31" s="146"/>
      <c r="AO31" s="147"/>
      <c r="AP31" s="147"/>
    </row>
    <row r="32" spans="3:42" s="4" customFormat="1" ht="27" hidden="1" customHeight="1">
      <c r="C32" s="141"/>
      <c r="D32" s="142"/>
      <c r="E32" s="193"/>
      <c r="F32" s="193"/>
      <c r="G32" s="193"/>
      <c r="H32" s="193"/>
      <c r="I32" s="193"/>
      <c r="J32" s="193"/>
      <c r="K32" s="143"/>
      <c r="L32" s="193"/>
      <c r="M32" s="193"/>
      <c r="N32" s="194"/>
      <c r="O32" s="193"/>
      <c r="P32" s="193"/>
      <c r="Q32" s="193"/>
      <c r="R32" s="148"/>
      <c r="S32" s="145"/>
      <c r="T32" s="17"/>
      <c r="U32" s="162"/>
      <c r="V32" s="162"/>
      <c r="AB32" s="146"/>
      <c r="AO32" s="147"/>
      <c r="AP32" s="147"/>
    </row>
    <row r="33" spans="3:45" hidden="1"/>
    <row r="34" spans="3:45" s="4" customFormat="1" ht="19.5" hidden="1" customHeight="1">
      <c r="C34" s="141">
        <v>7</v>
      </c>
      <c r="D34" s="142">
        <f>'FORM SKP'!B91:D91</f>
        <v>0</v>
      </c>
      <c r="E34" s="26">
        <f>'FORM SKP'!E91</f>
        <v>0</v>
      </c>
      <c r="F34" s="26">
        <f>'FORM SKP'!F91</f>
        <v>0</v>
      </c>
      <c r="G34" s="26">
        <f>'FORM SKP'!G91</f>
        <v>0</v>
      </c>
      <c r="H34" s="26">
        <f>'FORM SKP'!H91</f>
        <v>0</v>
      </c>
      <c r="I34" s="26">
        <f>'FORM SKP'!I91</f>
        <v>0</v>
      </c>
      <c r="J34" s="26">
        <f>'FORM SKP'!J91</f>
        <v>0</v>
      </c>
      <c r="K34" s="143">
        <f>'FORM SKP'!K91</f>
        <v>0</v>
      </c>
      <c r="L34" s="26">
        <f>M34*'FORM SKP'!D91</f>
        <v>0</v>
      </c>
      <c r="M34" s="26">
        <v>1</v>
      </c>
      <c r="N34" s="110">
        <f t="shared" ref="N34:N43" si="52">G34</f>
        <v>0</v>
      </c>
      <c r="O34" s="26">
        <v>85</v>
      </c>
      <c r="P34" s="26">
        <f t="shared" si="0"/>
        <v>0</v>
      </c>
      <c r="Q34" s="26">
        <f t="shared" ref="Q34:Q37" si="53">J34</f>
        <v>0</v>
      </c>
      <c r="R34" s="148"/>
      <c r="S34" s="145" t="e">
        <f t="shared" ref="S34:S43" si="54">AK34</f>
        <v>#DIV/0!</v>
      </c>
      <c r="T34" s="17" t="e">
        <f t="shared" ref="T34:T43" si="55">IF(R34="",S34/3,S34/4)</f>
        <v>#DIV/0!</v>
      </c>
      <c r="U34" s="162"/>
      <c r="V34" s="162"/>
      <c r="X34" s="4">
        <f t="shared" si="34"/>
        <v>0</v>
      </c>
      <c r="Y34" s="4">
        <f t="shared" si="35"/>
        <v>0</v>
      </c>
      <c r="AA34" s="4" t="e">
        <f t="shared" si="36"/>
        <v>#DIV/0!</v>
      </c>
      <c r="AB34" s="146" t="e">
        <f t="shared" si="37"/>
        <v>#DIV/0!</v>
      </c>
      <c r="AC34" s="4" t="e">
        <f t="shared" si="38"/>
        <v>#DIV/0!</v>
      </c>
      <c r="AD34" s="4" t="e">
        <f t="shared" si="39"/>
        <v>#DIV/0!</v>
      </c>
      <c r="AE34" s="4" t="e">
        <f t="shared" si="40"/>
        <v>#DIV/0!</v>
      </c>
      <c r="AF34" s="4" t="e">
        <f t="shared" si="41"/>
        <v>#DIV/0!</v>
      </c>
      <c r="AG34" s="4" t="e">
        <f t="shared" si="42"/>
        <v>#DIV/0!</v>
      </c>
      <c r="AH34" s="4" t="e">
        <f t="shared" si="43"/>
        <v>#DIV/0!</v>
      </c>
      <c r="AI34" s="4" t="e">
        <f t="shared" si="44"/>
        <v>#DIV/0!</v>
      </c>
      <c r="AJ34" s="4" t="e">
        <f t="shared" si="45"/>
        <v>#DIV/0!</v>
      </c>
      <c r="AK34" s="4" t="e">
        <f t="shared" si="46"/>
        <v>#DIV/0!</v>
      </c>
      <c r="AO34" s="147" t="e">
        <f t="shared" si="47"/>
        <v>#DIV/0!</v>
      </c>
      <c r="AP34" s="147" t="e">
        <f t="shared" si="48"/>
        <v>#DIV/0!</v>
      </c>
      <c r="AQ34" s="4" t="e">
        <f t="shared" si="49"/>
        <v>#DIV/0!</v>
      </c>
      <c r="AR34" s="4" t="e">
        <f t="shared" si="50"/>
        <v>#DIV/0!</v>
      </c>
      <c r="AS34" s="4" t="e">
        <f t="shared" si="51"/>
        <v>#DIV/0!</v>
      </c>
    </row>
    <row r="35" spans="3:45" s="4" customFormat="1" ht="27.75" hidden="1" customHeight="1">
      <c r="C35" s="141">
        <v>8</v>
      </c>
      <c r="D35" s="142">
        <f>'FORM SKP'!B92:D92</f>
        <v>0</v>
      </c>
      <c r="E35" s="26">
        <f>'FORM SKP'!E92</f>
        <v>0</v>
      </c>
      <c r="F35" s="26">
        <f>'FORM SKP'!F92</f>
        <v>0</v>
      </c>
      <c r="G35" s="26">
        <f>'FORM SKP'!G92</f>
        <v>0</v>
      </c>
      <c r="H35" s="26">
        <f>'FORM SKP'!H92</f>
        <v>0</v>
      </c>
      <c r="I35" s="26">
        <f>'FORM SKP'!I92</f>
        <v>0</v>
      </c>
      <c r="J35" s="26">
        <f>'FORM SKP'!J92</f>
        <v>0</v>
      </c>
      <c r="K35" s="143">
        <f>'FORM SKP'!K92</f>
        <v>0</v>
      </c>
      <c r="L35" s="26">
        <f>M35*'FORM SKP'!D92</f>
        <v>0</v>
      </c>
      <c r="M35" s="26">
        <v>1</v>
      </c>
      <c r="N35" s="110">
        <f t="shared" si="52"/>
        <v>0</v>
      </c>
      <c r="O35" s="26">
        <v>85</v>
      </c>
      <c r="P35" s="26">
        <f t="shared" si="0"/>
        <v>0</v>
      </c>
      <c r="Q35" s="26">
        <f t="shared" si="53"/>
        <v>0</v>
      </c>
      <c r="R35" s="148"/>
      <c r="S35" s="145" t="e">
        <f t="shared" ref="S35:S37" si="56">AK35</f>
        <v>#DIV/0!</v>
      </c>
      <c r="T35" s="17" t="e">
        <f t="shared" ref="T35:T37" si="57">IF(R35="",S35/3,S35/4)</f>
        <v>#DIV/0!</v>
      </c>
      <c r="U35" s="162"/>
      <c r="V35" s="162"/>
      <c r="X35" s="4">
        <f t="shared" si="34"/>
        <v>0</v>
      </c>
      <c r="Y35" s="4">
        <f t="shared" si="35"/>
        <v>0</v>
      </c>
      <c r="AA35" s="4" t="e">
        <f t="shared" si="36"/>
        <v>#DIV/0!</v>
      </c>
      <c r="AB35" s="146" t="e">
        <f t="shared" si="37"/>
        <v>#DIV/0!</v>
      </c>
      <c r="AC35" s="4" t="e">
        <f t="shared" si="38"/>
        <v>#DIV/0!</v>
      </c>
      <c r="AD35" s="4" t="e">
        <f t="shared" si="39"/>
        <v>#DIV/0!</v>
      </c>
      <c r="AE35" s="4" t="e">
        <f t="shared" si="40"/>
        <v>#DIV/0!</v>
      </c>
      <c r="AF35" s="4" t="e">
        <f t="shared" si="41"/>
        <v>#DIV/0!</v>
      </c>
      <c r="AG35" s="4" t="e">
        <f t="shared" si="42"/>
        <v>#DIV/0!</v>
      </c>
      <c r="AH35" s="4" t="e">
        <f t="shared" si="43"/>
        <v>#DIV/0!</v>
      </c>
      <c r="AI35" s="4" t="e">
        <f t="shared" si="44"/>
        <v>#DIV/0!</v>
      </c>
      <c r="AJ35" s="4" t="e">
        <f t="shared" si="45"/>
        <v>#DIV/0!</v>
      </c>
      <c r="AK35" s="4" t="e">
        <f t="shared" si="46"/>
        <v>#DIV/0!</v>
      </c>
      <c r="AO35" s="147" t="e">
        <f t="shared" si="47"/>
        <v>#DIV/0!</v>
      </c>
      <c r="AP35" s="147" t="e">
        <f t="shared" si="48"/>
        <v>#DIV/0!</v>
      </c>
      <c r="AQ35" s="4" t="e">
        <f t="shared" si="49"/>
        <v>#DIV/0!</v>
      </c>
      <c r="AR35" s="4" t="e">
        <f t="shared" si="50"/>
        <v>#DIV/0!</v>
      </c>
      <c r="AS35" s="4" t="e">
        <f t="shared" si="51"/>
        <v>#DIV/0!</v>
      </c>
    </row>
    <row r="36" spans="3:45" s="4" customFormat="1" ht="18" hidden="1" customHeight="1">
      <c r="C36" s="141">
        <v>9</v>
      </c>
      <c r="D36" s="142">
        <f>'FORM SKP'!B93:D93</f>
        <v>0</v>
      </c>
      <c r="E36" s="26">
        <f>'FORM SKP'!E103</f>
        <v>0</v>
      </c>
      <c r="F36" s="26">
        <f>'FORM SKP'!F93</f>
        <v>0</v>
      </c>
      <c r="G36" s="26">
        <f>'FORM SKP'!G93</f>
        <v>0</v>
      </c>
      <c r="H36" s="26">
        <f>'FORM SKP'!H93</f>
        <v>0</v>
      </c>
      <c r="I36" s="26">
        <f>'FORM SKP'!I93</f>
        <v>0</v>
      </c>
      <c r="J36" s="26">
        <f>'FORM SKP'!J93</f>
        <v>0</v>
      </c>
      <c r="K36" s="143">
        <f>'FORM SKP'!K93</f>
        <v>0</v>
      </c>
      <c r="L36" s="26">
        <f>M36*'FORM SKP'!D93</f>
        <v>0</v>
      </c>
      <c r="M36" s="26">
        <v>1</v>
      </c>
      <c r="N36" s="110">
        <f t="shared" si="52"/>
        <v>0</v>
      </c>
      <c r="O36" s="26">
        <v>85</v>
      </c>
      <c r="P36" s="26">
        <f t="shared" si="0"/>
        <v>0</v>
      </c>
      <c r="Q36" s="26">
        <f t="shared" si="53"/>
        <v>0</v>
      </c>
      <c r="R36" s="148"/>
      <c r="S36" s="145" t="e">
        <f t="shared" si="56"/>
        <v>#DIV/0!</v>
      </c>
      <c r="T36" s="17" t="e">
        <f t="shared" si="57"/>
        <v>#DIV/0!</v>
      </c>
      <c r="U36" s="162"/>
      <c r="V36" s="162"/>
      <c r="X36" s="4">
        <f t="shared" si="34"/>
        <v>0</v>
      </c>
      <c r="Y36" s="4">
        <f t="shared" si="35"/>
        <v>0</v>
      </c>
      <c r="AA36" s="4" t="e">
        <f t="shared" si="36"/>
        <v>#DIV/0!</v>
      </c>
      <c r="AB36" s="146" t="e">
        <f t="shared" si="37"/>
        <v>#DIV/0!</v>
      </c>
      <c r="AC36" s="4" t="e">
        <f t="shared" si="38"/>
        <v>#DIV/0!</v>
      </c>
      <c r="AD36" s="4" t="e">
        <f t="shared" si="39"/>
        <v>#DIV/0!</v>
      </c>
      <c r="AE36" s="4" t="e">
        <f t="shared" si="40"/>
        <v>#DIV/0!</v>
      </c>
      <c r="AF36" s="4" t="e">
        <f t="shared" si="41"/>
        <v>#DIV/0!</v>
      </c>
      <c r="AG36" s="4" t="e">
        <f t="shared" si="42"/>
        <v>#DIV/0!</v>
      </c>
      <c r="AH36" s="4" t="e">
        <f t="shared" si="43"/>
        <v>#DIV/0!</v>
      </c>
      <c r="AI36" s="4" t="e">
        <f t="shared" si="44"/>
        <v>#DIV/0!</v>
      </c>
      <c r="AJ36" s="4" t="e">
        <f t="shared" si="45"/>
        <v>#DIV/0!</v>
      </c>
      <c r="AK36" s="4" t="e">
        <f t="shared" si="46"/>
        <v>#DIV/0!</v>
      </c>
      <c r="AO36" s="147" t="e">
        <f t="shared" si="47"/>
        <v>#DIV/0!</v>
      </c>
      <c r="AP36" s="147" t="e">
        <f t="shared" si="48"/>
        <v>#DIV/0!</v>
      </c>
      <c r="AQ36" s="4" t="e">
        <f t="shared" si="49"/>
        <v>#DIV/0!</v>
      </c>
      <c r="AR36" s="4" t="e">
        <f t="shared" si="50"/>
        <v>#DIV/0!</v>
      </c>
      <c r="AS36" s="4" t="e">
        <f t="shared" si="51"/>
        <v>#DIV/0!</v>
      </c>
    </row>
    <row r="37" spans="3:45" s="4" customFormat="1" ht="17.25" hidden="1" customHeight="1">
      <c r="C37" s="141">
        <v>10</v>
      </c>
      <c r="D37" s="142">
        <f>'FORM SKP'!B94:D94</f>
        <v>0</v>
      </c>
      <c r="E37" s="26">
        <f>'FORM SKP'!E104</f>
        <v>0</v>
      </c>
      <c r="F37" s="26">
        <f>'FORM SKP'!F94</f>
        <v>0</v>
      </c>
      <c r="G37" s="26">
        <f>'FORM SKP'!G94</f>
        <v>0</v>
      </c>
      <c r="H37" s="26">
        <f>'FORM SKP'!H94</f>
        <v>0</v>
      </c>
      <c r="I37" s="26">
        <f>'FORM SKP'!I94</f>
        <v>0</v>
      </c>
      <c r="J37" s="26">
        <f>'FORM SKP'!J94</f>
        <v>0</v>
      </c>
      <c r="K37" s="143">
        <f>'FORM SKP'!K94</f>
        <v>0</v>
      </c>
      <c r="L37" s="26">
        <f>M37*'FORM SKP'!D94</f>
        <v>0</v>
      </c>
      <c r="M37" s="26">
        <v>1</v>
      </c>
      <c r="N37" s="110">
        <f t="shared" si="52"/>
        <v>0</v>
      </c>
      <c r="O37" s="26">
        <v>85</v>
      </c>
      <c r="P37" s="26">
        <f t="shared" si="0"/>
        <v>0</v>
      </c>
      <c r="Q37" s="26">
        <f t="shared" si="53"/>
        <v>0</v>
      </c>
      <c r="R37" s="148"/>
      <c r="S37" s="145" t="e">
        <f t="shared" si="56"/>
        <v>#DIV/0!</v>
      </c>
      <c r="T37" s="17" t="e">
        <f t="shared" si="57"/>
        <v>#DIV/0!</v>
      </c>
      <c r="U37" s="162"/>
      <c r="V37" s="162"/>
      <c r="X37" s="4">
        <f t="shared" si="34"/>
        <v>0</v>
      </c>
      <c r="Y37" s="4">
        <f t="shared" si="35"/>
        <v>0</v>
      </c>
      <c r="AA37" s="4" t="e">
        <f t="shared" si="36"/>
        <v>#DIV/0!</v>
      </c>
      <c r="AB37" s="146" t="e">
        <f t="shared" si="37"/>
        <v>#DIV/0!</v>
      </c>
      <c r="AC37" s="4" t="e">
        <f t="shared" si="38"/>
        <v>#DIV/0!</v>
      </c>
      <c r="AD37" s="4" t="e">
        <f t="shared" si="39"/>
        <v>#DIV/0!</v>
      </c>
      <c r="AE37" s="4" t="e">
        <f t="shared" si="40"/>
        <v>#DIV/0!</v>
      </c>
      <c r="AF37" s="4" t="e">
        <f t="shared" si="41"/>
        <v>#DIV/0!</v>
      </c>
      <c r="AG37" s="4" t="e">
        <f t="shared" si="42"/>
        <v>#DIV/0!</v>
      </c>
      <c r="AH37" s="4" t="e">
        <f t="shared" si="43"/>
        <v>#DIV/0!</v>
      </c>
      <c r="AI37" s="4" t="e">
        <f t="shared" si="44"/>
        <v>#DIV/0!</v>
      </c>
      <c r="AJ37" s="4" t="e">
        <f t="shared" si="45"/>
        <v>#DIV/0!</v>
      </c>
      <c r="AK37" s="4" t="e">
        <f t="shared" si="46"/>
        <v>#DIV/0!</v>
      </c>
      <c r="AO37" s="147" t="e">
        <f t="shared" si="47"/>
        <v>#DIV/0!</v>
      </c>
      <c r="AP37" s="147" t="e">
        <f t="shared" si="48"/>
        <v>#DIV/0!</v>
      </c>
      <c r="AQ37" s="4" t="e">
        <f t="shared" si="49"/>
        <v>#DIV/0!</v>
      </c>
      <c r="AR37" s="4" t="e">
        <f t="shared" si="50"/>
        <v>#DIV/0!</v>
      </c>
      <c r="AS37" s="4" t="e">
        <f t="shared" si="51"/>
        <v>#DIV/0!</v>
      </c>
    </row>
    <row r="38" spans="3:45" s="4" customFormat="1" ht="20.25" hidden="1" customHeight="1">
      <c r="C38" s="141">
        <v>11</v>
      </c>
      <c r="D38" s="142">
        <f>'FORM SKP'!B95:D95</f>
        <v>0</v>
      </c>
      <c r="E38" s="26">
        <f>'FORM SKP'!E105</f>
        <v>0</v>
      </c>
      <c r="F38" s="26">
        <f>'FORM SKP'!F95</f>
        <v>0</v>
      </c>
      <c r="G38" s="110">
        <f>'FORM SKP'!G104</f>
        <v>0</v>
      </c>
      <c r="H38" s="26">
        <v>100</v>
      </c>
      <c r="I38" s="26">
        <f>'FORM SKP'!I95</f>
        <v>0</v>
      </c>
      <c r="J38" s="26">
        <f>'FORM SKP'!J95</f>
        <v>0</v>
      </c>
      <c r="K38" s="143">
        <f>'FORM SKP'!K95</f>
        <v>0</v>
      </c>
      <c r="L38" s="26">
        <f>M38*'FORM SKP'!D104</f>
        <v>0</v>
      </c>
      <c r="M38" s="26">
        <v>1</v>
      </c>
      <c r="N38" s="110">
        <f t="shared" si="52"/>
        <v>0</v>
      </c>
      <c r="O38" s="26">
        <v>85</v>
      </c>
      <c r="P38" s="26">
        <f t="shared" si="0"/>
        <v>0</v>
      </c>
      <c r="Q38" s="26">
        <f t="shared" ref="Q38:Q43" si="58">J38</f>
        <v>0</v>
      </c>
      <c r="R38" s="148"/>
      <c r="S38" s="145" t="e">
        <f t="shared" si="54"/>
        <v>#DIV/0!</v>
      </c>
      <c r="T38" s="17" t="e">
        <f t="shared" si="55"/>
        <v>#DIV/0!</v>
      </c>
      <c r="U38" s="162"/>
      <c r="V38" s="162"/>
      <c r="X38" s="4">
        <f t="shared" si="34"/>
        <v>0</v>
      </c>
      <c r="Y38" s="4">
        <f t="shared" si="35"/>
        <v>0</v>
      </c>
      <c r="AA38" s="4" t="e">
        <f t="shared" si="36"/>
        <v>#DIV/0!</v>
      </c>
      <c r="AB38" s="146" t="e">
        <f t="shared" si="37"/>
        <v>#DIV/0!</v>
      </c>
      <c r="AC38" s="4" t="e">
        <f t="shared" si="38"/>
        <v>#DIV/0!</v>
      </c>
      <c r="AD38" s="4">
        <f t="shared" si="39"/>
        <v>85</v>
      </c>
      <c r="AE38" s="4" t="e">
        <f t="shared" si="40"/>
        <v>#DIV/0!</v>
      </c>
      <c r="AF38" s="4" t="e">
        <f t="shared" si="41"/>
        <v>#DIV/0!</v>
      </c>
      <c r="AG38" s="4" t="e">
        <f t="shared" si="42"/>
        <v>#DIV/0!</v>
      </c>
      <c r="AH38" s="4" t="e">
        <f t="shared" si="43"/>
        <v>#DIV/0!</v>
      </c>
      <c r="AI38" s="4" t="e">
        <f t="shared" si="44"/>
        <v>#DIV/0!</v>
      </c>
      <c r="AJ38" s="4" t="e">
        <f t="shared" si="45"/>
        <v>#DIV/0!</v>
      </c>
      <c r="AK38" s="4" t="e">
        <f t="shared" si="46"/>
        <v>#DIV/0!</v>
      </c>
      <c r="AO38" s="4" t="e">
        <f t="shared" si="47"/>
        <v>#DIV/0!</v>
      </c>
      <c r="AP38" s="149" t="e">
        <f t="shared" si="48"/>
        <v>#DIV/0!</v>
      </c>
      <c r="AQ38" s="4" t="e">
        <f t="shared" si="49"/>
        <v>#DIV/0!</v>
      </c>
      <c r="AR38" s="4" t="e">
        <f t="shared" si="50"/>
        <v>#DIV/0!</v>
      </c>
      <c r="AS38" s="4" t="e">
        <f t="shared" si="51"/>
        <v>#DIV/0!</v>
      </c>
    </row>
    <row r="39" spans="3:45" s="4" customFormat="1" ht="27" hidden="1" customHeight="1">
      <c r="C39" s="141">
        <v>12</v>
      </c>
      <c r="D39" s="142">
        <f>'FORM SKP'!B96:D96</f>
        <v>0</v>
      </c>
      <c r="E39" s="26">
        <f>'FORM SKP'!E106</f>
        <v>0</v>
      </c>
      <c r="F39" s="26">
        <f>'FORM SKP'!F96</f>
        <v>0</v>
      </c>
      <c r="G39" s="110">
        <f>'FORM SKP'!G105</f>
        <v>0</v>
      </c>
      <c r="H39" s="26">
        <v>100</v>
      </c>
      <c r="I39" s="26">
        <f>'FORM SKP'!I96</f>
        <v>0</v>
      </c>
      <c r="J39" s="26">
        <f>'FORM SKP'!J96</f>
        <v>0</v>
      </c>
      <c r="K39" s="143">
        <f>'FORM SKP'!K106</f>
        <v>0</v>
      </c>
      <c r="L39" s="26">
        <f>M39*'FORM SKP'!D105</f>
        <v>0</v>
      </c>
      <c r="M39" s="26">
        <v>1</v>
      </c>
      <c r="N39" s="110">
        <f t="shared" si="52"/>
        <v>0</v>
      </c>
      <c r="O39" s="26">
        <v>85</v>
      </c>
      <c r="P39" s="26">
        <f t="shared" si="0"/>
        <v>0</v>
      </c>
      <c r="Q39" s="26">
        <f t="shared" si="58"/>
        <v>0</v>
      </c>
      <c r="R39" s="148"/>
      <c r="S39" s="145" t="e">
        <f t="shared" si="54"/>
        <v>#DIV/0!</v>
      </c>
      <c r="T39" s="17" t="e">
        <f t="shared" si="55"/>
        <v>#DIV/0!</v>
      </c>
      <c r="U39" s="162"/>
      <c r="V39" s="162"/>
      <c r="X39" s="4">
        <f t="shared" si="34"/>
        <v>0</v>
      </c>
      <c r="Y39" s="4">
        <f t="shared" si="35"/>
        <v>0</v>
      </c>
      <c r="AA39" s="4" t="e">
        <f t="shared" si="36"/>
        <v>#DIV/0!</v>
      </c>
      <c r="AB39" s="146" t="e">
        <f t="shared" si="37"/>
        <v>#DIV/0!</v>
      </c>
      <c r="AC39" s="4" t="e">
        <f t="shared" si="38"/>
        <v>#DIV/0!</v>
      </c>
      <c r="AD39" s="4">
        <f t="shared" si="39"/>
        <v>85</v>
      </c>
      <c r="AE39" s="4" t="e">
        <f t="shared" si="40"/>
        <v>#DIV/0!</v>
      </c>
      <c r="AF39" s="4" t="e">
        <f t="shared" si="41"/>
        <v>#DIV/0!</v>
      </c>
      <c r="AG39" s="4" t="e">
        <f t="shared" si="42"/>
        <v>#DIV/0!</v>
      </c>
      <c r="AH39" s="4" t="e">
        <f t="shared" si="43"/>
        <v>#DIV/0!</v>
      </c>
      <c r="AI39" s="4" t="e">
        <f t="shared" si="44"/>
        <v>#DIV/0!</v>
      </c>
      <c r="AJ39" s="4" t="e">
        <f t="shared" si="45"/>
        <v>#DIV/0!</v>
      </c>
      <c r="AK39" s="4" t="e">
        <f t="shared" si="46"/>
        <v>#DIV/0!</v>
      </c>
      <c r="AO39" s="4" t="e">
        <f t="shared" si="47"/>
        <v>#DIV/0!</v>
      </c>
      <c r="AP39" s="149" t="e">
        <f t="shared" si="48"/>
        <v>#DIV/0!</v>
      </c>
      <c r="AQ39" s="4" t="e">
        <f t="shared" si="49"/>
        <v>#DIV/0!</v>
      </c>
      <c r="AR39" s="4" t="e">
        <f t="shared" si="50"/>
        <v>#DIV/0!</v>
      </c>
      <c r="AS39" s="4" t="e">
        <f t="shared" si="51"/>
        <v>#DIV/0!</v>
      </c>
    </row>
    <row r="40" spans="3:45" s="4" customFormat="1" ht="27" hidden="1" customHeight="1">
      <c r="C40" s="141">
        <v>13</v>
      </c>
      <c r="D40" s="142">
        <f>'FORM SKP'!B97:D97</f>
        <v>0</v>
      </c>
      <c r="E40" s="26">
        <f>'FORM SKP'!E107</f>
        <v>0</v>
      </c>
      <c r="F40" s="26">
        <f>'FORM SKP'!F97</f>
        <v>0</v>
      </c>
      <c r="G40" s="110">
        <f>'FORM SKP'!G106</f>
        <v>0</v>
      </c>
      <c r="H40" s="26">
        <v>100</v>
      </c>
      <c r="I40" s="26">
        <f>'FORM SKP'!I97</f>
        <v>0</v>
      </c>
      <c r="J40" s="26">
        <f>'FORM SKP'!J97</f>
        <v>0</v>
      </c>
      <c r="K40" s="143">
        <f>'FORM SKP'!K107</f>
        <v>0</v>
      </c>
      <c r="L40" s="26">
        <f>M40*'FORM SKP'!D106</f>
        <v>0</v>
      </c>
      <c r="M40" s="26">
        <v>1</v>
      </c>
      <c r="N40" s="110">
        <f t="shared" si="52"/>
        <v>0</v>
      </c>
      <c r="O40" s="26">
        <v>85</v>
      </c>
      <c r="P40" s="26">
        <f t="shared" si="0"/>
        <v>0</v>
      </c>
      <c r="Q40" s="26">
        <f t="shared" si="58"/>
        <v>0</v>
      </c>
      <c r="R40" s="148"/>
      <c r="S40" s="145" t="e">
        <f t="shared" si="54"/>
        <v>#DIV/0!</v>
      </c>
      <c r="T40" s="17" t="e">
        <f t="shared" si="55"/>
        <v>#DIV/0!</v>
      </c>
      <c r="U40" s="162"/>
      <c r="V40" s="162"/>
      <c r="X40" s="4">
        <f t="shared" si="34"/>
        <v>0</v>
      </c>
      <c r="Y40" s="4">
        <f t="shared" si="35"/>
        <v>0</v>
      </c>
      <c r="AA40" s="4" t="e">
        <f t="shared" si="36"/>
        <v>#DIV/0!</v>
      </c>
      <c r="AB40" s="146" t="e">
        <f t="shared" si="37"/>
        <v>#DIV/0!</v>
      </c>
      <c r="AC40" s="4" t="e">
        <f t="shared" si="38"/>
        <v>#DIV/0!</v>
      </c>
      <c r="AD40" s="4">
        <f t="shared" si="39"/>
        <v>85</v>
      </c>
      <c r="AE40" s="4" t="e">
        <f t="shared" si="40"/>
        <v>#DIV/0!</v>
      </c>
      <c r="AF40" s="4" t="e">
        <f t="shared" si="41"/>
        <v>#DIV/0!</v>
      </c>
      <c r="AG40" s="4" t="e">
        <f t="shared" si="42"/>
        <v>#DIV/0!</v>
      </c>
      <c r="AH40" s="4" t="e">
        <f t="shared" si="43"/>
        <v>#DIV/0!</v>
      </c>
      <c r="AI40" s="4" t="e">
        <f t="shared" si="44"/>
        <v>#DIV/0!</v>
      </c>
      <c r="AJ40" s="4" t="e">
        <f t="shared" si="45"/>
        <v>#DIV/0!</v>
      </c>
      <c r="AK40" s="4" t="e">
        <f t="shared" si="46"/>
        <v>#DIV/0!</v>
      </c>
      <c r="AO40" s="4" t="e">
        <f t="shared" si="47"/>
        <v>#DIV/0!</v>
      </c>
      <c r="AP40" s="149" t="e">
        <f t="shared" si="48"/>
        <v>#DIV/0!</v>
      </c>
      <c r="AQ40" s="4" t="e">
        <f t="shared" si="49"/>
        <v>#DIV/0!</v>
      </c>
      <c r="AR40" s="4" t="e">
        <f t="shared" si="50"/>
        <v>#DIV/0!</v>
      </c>
      <c r="AS40" s="4" t="e">
        <f t="shared" si="51"/>
        <v>#DIV/0!</v>
      </c>
    </row>
    <row r="41" spans="3:45" s="4" customFormat="1" ht="16.5" hidden="1" customHeight="1">
      <c r="C41" s="141">
        <v>14</v>
      </c>
      <c r="D41" s="142">
        <f>'FORM SKP'!B98:D98</f>
        <v>0</v>
      </c>
      <c r="E41" s="26">
        <f>'FORM SKP'!E108</f>
        <v>0</v>
      </c>
      <c r="F41" s="26">
        <f>'FORM SKP'!F98</f>
        <v>0</v>
      </c>
      <c r="G41" s="110">
        <f>'FORM SKP'!G107</f>
        <v>0</v>
      </c>
      <c r="H41" s="26">
        <v>100</v>
      </c>
      <c r="I41" s="26">
        <f>'FORM SKP'!I98</f>
        <v>0</v>
      </c>
      <c r="J41" s="26">
        <f>'FORM SKP'!J98</f>
        <v>0</v>
      </c>
      <c r="K41" s="143">
        <f>'FORM SKP'!K108</f>
        <v>0</v>
      </c>
      <c r="L41" s="26">
        <f>M41*'FORM SKP'!D107</f>
        <v>0</v>
      </c>
      <c r="M41" s="26">
        <v>1</v>
      </c>
      <c r="N41" s="110">
        <f t="shared" si="52"/>
        <v>0</v>
      </c>
      <c r="O41" s="26">
        <v>85</v>
      </c>
      <c r="P41" s="26">
        <f t="shared" si="0"/>
        <v>0</v>
      </c>
      <c r="Q41" s="26">
        <f t="shared" si="58"/>
        <v>0</v>
      </c>
      <c r="R41" s="148"/>
      <c r="S41" s="145" t="e">
        <f t="shared" si="54"/>
        <v>#DIV/0!</v>
      </c>
      <c r="T41" s="17" t="e">
        <f t="shared" si="55"/>
        <v>#DIV/0!</v>
      </c>
      <c r="U41" s="162"/>
      <c r="V41" s="162"/>
      <c r="X41" s="4">
        <f t="shared" si="34"/>
        <v>0</v>
      </c>
      <c r="Y41" s="4">
        <f t="shared" si="35"/>
        <v>0</v>
      </c>
      <c r="AA41" s="4" t="e">
        <f t="shared" si="36"/>
        <v>#DIV/0!</v>
      </c>
      <c r="AB41" s="146" t="e">
        <f t="shared" si="37"/>
        <v>#DIV/0!</v>
      </c>
      <c r="AC41" s="4" t="e">
        <f t="shared" si="38"/>
        <v>#DIV/0!</v>
      </c>
      <c r="AD41" s="4">
        <f t="shared" si="39"/>
        <v>85</v>
      </c>
      <c r="AE41" s="4" t="e">
        <f t="shared" si="40"/>
        <v>#DIV/0!</v>
      </c>
      <c r="AF41" s="4" t="e">
        <f t="shared" si="41"/>
        <v>#DIV/0!</v>
      </c>
      <c r="AG41" s="4" t="e">
        <f t="shared" si="42"/>
        <v>#DIV/0!</v>
      </c>
      <c r="AH41" s="4" t="e">
        <f t="shared" si="43"/>
        <v>#DIV/0!</v>
      </c>
      <c r="AI41" s="4" t="e">
        <f t="shared" si="44"/>
        <v>#DIV/0!</v>
      </c>
      <c r="AJ41" s="4" t="e">
        <f t="shared" si="45"/>
        <v>#DIV/0!</v>
      </c>
      <c r="AK41" s="4" t="e">
        <f t="shared" si="46"/>
        <v>#DIV/0!</v>
      </c>
      <c r="AO41" s="4" t="e">
        <f t="shared" si="47"/>
        <v>#DIV/0!</v>
      </c>
      <c r="AP41" s="149" t="e">
        <f t="shared" si="48"/>
        <v>#DIV/0!</v>
      </c>
      <c r="AQ41" s="4" t="e">
        <f t="shared" si="49"/>
        <v>#DIV/0!</v>
      </c>
      <c r="AR41" s="4" t="e">
        <f t="shared" si="50"/>
        <v>#DIV/0!</v>
      </c>
      <c r="AS41" s="4" t="e">
        <f t="shared" si="51"/>
        <v>#DIV/0!</v>
      </c>
    </row>
    <row r="42" spans="3:45" s="4" customFormat="1" ht="26.25" hidden="1" customHeight="1">
      <c r="C42" s="141">
        <v>15</v>
      </c>
      <c r="D42" s="142">
        <f>'FORM SKP'!B99:D99</f>
        <v>0</v>
      </c>
      <c r="E42" s="26">
        <f>'FORM SKP'!E109</f>
        <v>0</v>
      </c>
      <c r="F42" s="26">
        <f>'FORM SKP'!F99</f>
        <v>0</v>
      </c>
      <c r="G42" s="110">
        <f>'FORM SKP'!G108</f>
        <v>0</v>
      </c>
      <c r="H42" s="26">
        <v>100</v>
      </c>
      <c r="I42" s="26">
        <f>'FORM SKP'!I99</f>
        <v>0</v>
      </c>
      <c r="J42" s="26">
        <f>'FORM SKP'!J99</f>
        <v>0</v>
      </c>
      <c r="K42" s="143">
        <f>'FORM SKP'!K109</f>
        <v>0</v>
      </c>
      <c r="L42" s="26">
        <f>M42*'FORM SKP'!D108</f>
        <v>0</v>
      </c>
      <c r="M42" s="26">
        <v>1</v>
      </c>
      <c r="N42" s="110">
        <f t="shared" si="52"/>
        <v>0</v>
      </c>
      <c r="O42" s="26">
        <v>85</v>
      </c>
      <c r="P42" s="26">
        <f t="shared" si="0"/>
        <v>0</v>
      </c>
      <c r="Q42" s="26">
        <f t="shared" si="58"/>
        <v>0</v>
      </c>
      <c r="R42" s="148"/>
      <c r="S42" s="145" t="e">
        <f t="shared" si="54"/>
        <v>#DIV/0!</v>
      </c>
      <c r="T42" s="17" t="e">
        <f t="shared" si="55"/>
        <v>#DIV/0!</v>
      </c>
      <c r="U42" s="162"/>
      <c r="V42" s="162"/>
      <c r="X42" s="4">
        <f t="shared" si="34"/>
        <v>0</v>
      </c>
      <c r="Y42" s="4">
        <f t="shared" si="35"/>
        <v>0</v>
      </c>
      <c r="AA42" s="4" t="e">
        <f t="shared" si="36"/>
        <v>#DIV/0!</v>
      </c>
      <c r="AB42" s="146" t="e">
        <f t="shared" si="37"/>
        <v>#DIV/0!</v>
      </c>
      <c r="AC42" s="4" t="e">
        <f t="shared" si="38"/>
        <v>#DIV/0!</v>
      </c>
      <c r="AD42" s="4">
        <f t="shared" si="39"/>
        <v>85</v>
      </c>
      <c r="AE42" s="4" t="e">
        <f t="shared" si="40"/>
        <v>#DIV/0!</v>
      </c>
      <c r="AF42" s="4" t="e">
        <f t="shared" si="41"/>
        <v>#DIV/0!</v>
      </c>
      <c r="AG42" s="4" t="e">
        <f t="shared" si="42"/>
        <v>#DIV/0!</v>
      </c>
      <c r="AH42" s="4" t="e">
        <f t="shared" si="43"/>
        <v>#DIV/0!</v>
      </c>
      <c r="AI42" s="4" t="e">
        <f t="shared" si="44"/>
        <v>#DIV/0!</v>
      </c>
      <c r="AJ42" s="4" t="e">
        <f t="shared" si="45"/>
        <v>#DIV/0!</v>
      </c>
      <c r="AK42" s="4" t="e">
        <f t="shared" si="46"/>
        <v>#DIV/0!</v>
      </c>
      <c r="AO42" s="4" t="e">
        <f t="shared" si="47"/>
        <v>#DIV/0!</v>
      </c>
      <c r="AP42" s="149" t="e">
        <f t="shared" si="48"/>
        <v>#DIV/0!</v>
      </c>
      <c r="AQ42" s="4" t="e">
        <f t="shared" si="49"/>
        <v>#DIV/0!</v>
      </c>
      <c r="AR42" s="4" t="e">
        <f t="shared" si="50"/>
        <v>#DIV/0!</v>
      </c>
      <c r="AS42" s="4" t="e">
        <f t="shared" si="51"/>
        <v>#DIV/0!</v>
      </c>
    </row>
    <row r="43" spans="3:45" s="4" customFormat="1" ht="18.75" hidden="1" customHeight="1">
      <c r="C43" s="141">
        <v>16</v>
      </c>
      <c r="D43" s="142">
        <f>'FORM SKP'!B100:D100</f>
        <v>0</v>
      </c>
      <c r="E43" s="26">
        <f>'FORM SKP'!E110</f>
        <v>0</v>
      </c>
      <c r="F43" s="26">
        <f>'FORM SKP'!F100</f>
        <v>0</v>
      </c>
      <c r="G43" s="110">
        <f>'FORM SKP'!G109</f>
        <v>0</v>
      </c>
      <c r="H43" s="26">
        <v>100</v>
      </c>
      <c r="I43" s="26">
        <f>'FORM SKP'!I100</f>
        <v>0</v>
      </c>
      <c r="J43" s="26">
        <f>'FORM SKP'!J100</f>
        <v>0</v>
      </c>
      <c r="K43" s="143">
        <f>'FORM SKP'!K110</f>
        <v>0</v>
      </c>
      <c r="L43" s="26">
        <f>M43*'FORM SKP'!D109</f>
        <v>0</v>
      </c>
      <c r="M43" s="26">
        <v>1</v>
      </c>
      <c r="N43" s="110">
        <f t="shared" si="52"/>
        <v>0</v>
      </c>
      <c r="O43" s="26">
        <v>85</v>
      </c>
      <c r="P43" s="26">
        <f t="shared" si="0"/>
        <v>0</v>
      </c>
      <c r="Q43" s="26">
        <f t="shared" si="58"/>
        <v>0</v>
      </c>
      <c r="R43" s="148"/>
      <c r="S43" s="145" t="e">
        <f t="shared" si="54"/>
        <v>#DIV/0!</v>
      </c>
      <c r="T43" s="17" t="e">
        <f t="shared" si="55"/>
        <v>#DIV/0!</v>
      </c>
      <c r="U43" s="162"/>
      <c r="V43" s="162"/>
      <c r="X43" s="4">
        <f t="shared" si="34"/>
        <v>0</v>
      </c>
      <c r="Y43" s="4">
        <f t="shared" si="35"/>
        <v>0</v>
      </c>
      <c r="AA43" s="4" t="e">
        <f t="shared" si="36"/>
        <v>#DIV/0!</v>
      </c>
      <c r="AB43" s="146" t="e">
        <f t="shared" si="37"/>
        <v>#DIV/0!</v>
      </c>
      <c r="AC43" s="4" t="e">
        <f t="shared" si="38"/>
        <v>#DIV/0!</v>
      </c>
      <c r="AD43" s="4">
        <f t="shared" si="39"/>
        <v>85</v>
      </c>
      <c r="AE43" s="4" t="e">
        <f t="shared" si="40"/>
        <v>#DIV/0!</v>
      </c>
      <c r="AF43" s="4" t="e">
        <f t="shared" si="41"/>
        <v>#DIV/0!</v>
      </c>
      <c r="AG43" s="4" t="e">
        <f t="shared" si="42"/>
        <v>#DIV/0!</v>
      </c>
      <c r="AH43" s="4" t="e">
        <f t="shared" si="43"/>
        <v>#DIV/0!</v>
      </c>
      <c r="AI43" s="4" t="e">
        <f t="shared" si="44"/>
        <v>#DIV/0!</v>
      </c>
      <c r="AJ43" s="4" t="e">
        <f t="shared" si="45"/>
        <v>#DIV/0!</v>
      </c>
      <c r="AK43" s="4" t="e">
        <f t="shared" si="46"/>
        <v>#DIV/0!</v>
      </c>
      <c r="AO43" s="4" t="e">
        <f t="shared" si="47"/>
        <v>#DIV/0!</v>
      </c>
      <c r="AP43" s="149" t="e">
        <f t="shared" si="48"/>
        <v>#DIV/0!</v>
      </c>
      <c r="AQ43" s="4" t="e">
        <f t="shared" si="49"/>
        <v>#DIV/0!</v>
      </c>
      <c r="AR43" s="4" t="e">
        <f t="shared" si="50"/>
        <v>#DIV/0!</v>
      </c>
      <c r="AS43" s="4" t="e">
        <f t="shared" si="51"/>
        <v>#DIV/0!</v>
      </c>
    </row>
    <row r="44" spans="3:45" s="4" customFormat="1" ht="19.5" hidden="1" customHeight="1">
      <c r="C44" s="141">
        <v>17</v>
      </c>
      <c r="D44" s="142">
        <f>'FORM SKP'!B101:D101</f>
        <v>0</v>
      </c>
      <c r="E44" s="26">
        <f>'FORM SKP'!E111</f>
        <v>0</v>
      </c>
      <c r="F44" s="26">
        <f>'FORM SKP'!F101</f>
        <v>0</v>
      </c>
      <c r="G44" s="110">
        <f>'FORM SKP'!G110</f>
        <v>0</v>
      </c>
      <c r="H44" s="26">
        <v>100</v>
      </c>
      <c r="I44" s="26">
        <f>'FORM SKP'!I101</f>
        <v>0</v>
      </c>
      <c r="J44" s="26">
        <f>'FORM SKP'!J101</f>
        <v>0</v>
      </c>
      <c r="K44" s="143">
        <f>'FORM SKP'!K111</f>
        <v>0</v>
      </c>
      <c r="L44" s="26">
        <f>M44*'FORM SKP'!D110</f>
        <v>0</v>
      </c>
      <c r="M44" s="26">
        <v>1</v>
      </c>
      <c r="N44" s="110">
        <f t="shared" ref="N44" si="59">G44</f>
        <v>0</v>
      </c>
      <c r="O44" s="26">
        <v>85</v>
      </c>
      <c r="P44" s="26">
        <f t="shared" si="0"/>
        <v>0</v>
      </c>
      <c r="Q44" s="26">
        <f t="shared" ref="Q44" si="60">J44</f>
        <v>0</v>
      </c>
      <c r="R44" s="148"/>
      <c r="S44" s="145" t="e">
        <f t="shared" ref="S44" si="61">AK44</f>
        <v>#DIV/0!</v>
      </c>
      <c r="T44" s="17" t="e">
        <f t="shared" ref="T44" si="62">IF(R44="",S44/3,S44/4)</f>
        <v>#DIV/0!</v>
      </c>
      <c r="U44" s="162"/>
      <c r="V44" s="162"/>
      <c r="X44" s="4">
        <f t="shared" ref="X44" si="63">IF(F44&gt;0,1,0)</f>
        <v>0</v>
      </c>
      <c r="Y44" s="4">
        <f t="shared" ref="Y44" si="64">IFERROR(T44,0)</f>
        <v>0</v>
      </c>
      <c r="AA44" s="4" t="e">
        <f t="shared" ref="AA44" si="65">100-(P44/I44*100)</f>
        <v>#DIV/0!</v>
      </c>
      <c r="AB44" s="146" t="e">
        <f t="shared" ref="AB44" si="66">100-(R44/K44*100)</f>
        <v>#DIV/0!</v>
      </c>
      <c r="AC44" s="4" t="e">
        <f t="shared" ref="AC44" si="67">M44/F44*100</f>
        <v>#DIV/0!</v>
      </c>
      <c r="AD44" s="4">
        <f t="shared" ref="AD44" si="68">O44/H44*100</f>
        <v>85</v>
      </c>
      <c r="AE44" s="4" t="e">
        <f t="shared" ref="AE44" si="69">IF(AA44&gt;24,AH44,AG44)</f>
        <v>#DIV/0!</v>
      </c>
      <c r="AF44" s="4" t="e">
        <f t="shared" ref="AF44" si="70">IF(AB44&gt;24,AJ44,AI44)</f>
        <v>#DIV/0!</v>
      </c>
      <c r="AG44" s="4" t="e">
        <f t="shared" ref="AG44" si="71">((1.76*I44-P44)/I44)*100</f>
        <v>#DIV/0!</v>
      </c>
      <c r="AH44" s="4" t="e">
        <f t="shared" ref="AH44" si="72">76-((((1.76*I44-P44)/I44)*100)-100)</f>
        <v>#DIV/0!</v>
      </c>
      <c r="AI44" s="4" t="e">
        <f t="shared" ref="AI44" si="73">((1.76*K44-R44)/K44)*100</f>
        <v>#DIV/0!</v>
      </c>
      <c r="AJ44" s="4" t="e">
        <f t="shared" ref="AJ44" si="74">76-((((1.76*K44-R44)/K44)*100)-100)</f>
        <v>#DIV/0!</v>
      </c>
      <c r="AK44" s="4" t="e">
        <f t="shared" ref="AK44" si="75">IFERROR(SUM(AC44:AF44),SUM(AC44:AE44))</f>
        <v>#DIV/0!</v>
      </c>
      <c r="AO44" s="4" t="e">
        <f t="shared" ref="AO44" si="76">100-(P44/I44*100)</f>
        <v>#DIV/0!</v>
      </c>
      <c r="AP44" s="149" t="e">
        <f t="shared" ref="AP44" si="77">100-(R44/K44*100)</f>
        <v>#DIV/0!</v>
      </c>
      <c r="AQ44" s="4" t="e">
        <f t="shared" ref="AQ44" si="78">IF(AND(AO44&gt;24,AP44&gt;24),(IFERROR(((M44/F44*100)+(O44/H44*100)+(76-((((1.76*I44-P44)/I44)*100)-100))+(76-((((1.76*K44-R44)/K44)*100)-100))),((M44/F44*100)+(O44/H44*100)+(76-((((1.76*I44-P44)/I44)*100)-100))))),(IFERROR(((M44/F44*100)+(O44/H44*100)+(((1.76*I44-P44)/I44)*100))+(((1.76*K44-R44)/K44)*100),((M44/F44*100)+(O44/H44*100)+(((1.76*I44-P44)/I44)*100)))))</f>
        <v>#DIV/0!</v>
      </c>
      <c r="AR44" s="4" t="e">
        <f t="shared" ref="AR44" si="79">IF(AO44&gt;24,(((M44/F44*100)+(O44/H44*100)+(76-((((1.76*I44-P44)/I44)*100)-100)))),(((M44/F44*100)+(O44/H44*100)+(((1.76*I44-P44)/I44)*100))))</f>
        <v>#DIV/0!</v>
      </c>
      <c r="AS44" s="4" t="e">
        <f t="shared" ref="AS44" si="80">IFERROR(AQ44,AR44)</f>
        <v>#DIV/0!</v>
      </c>
    </row>
    <row r="45" spans="3:45" s="4" customFormat="1" ht="16.5" hidden="1" customHeight="1">
      <c r="C45" s="141">
        <v>18</v>
      </c>
      <c r="D45" s="142">
        <f>'FORM SKP'!B102:D102</f>
        <v>0</v>
      </c>
      <c r="E45" s="26"/>
      <c r="F45" s="26"/>
      <c r="G45" s="110"/>
      <c r="H45" s="26"/>
      <c r="I45" s="26"/>
      <c r="J45" s="26"/>
      <c r="K45" s="143"/>
      <c r="L45" s="26"/>
      <c r="M45" s="26"/>
      <c r="N45" s="110"/>
      <c r="O45" s="26"/>
      <c r="P45" s="26"/>
      <c r="Q45" s="26"/>
      <c r="R45" s="148"/>
      <c r="S45" s="145"/>
      <c r="T45" s="17"/>
      <c r="U45" s="162"/>
      <c r="V45" s="162"/>
      <c r="X45" s="4">
        <f t="shared" ref="X45:X47" si="81">IF(F45&gt;0,1,0)</f>
        <v>0</v>
      </c>
      <c r="Y45" s="4">
        <f t="shared" ref="Y45:Y47" si="82">IFERROR(T45,0)</f>
        <v>0</v>
      </c>
      <c r="AA45" s="4" t="e">
        <f t="shared" ref="AA45:AA47" si="83">100-(P45/I45*100)</f>
        <v>#DIV/0!</v>
      </c>
      <c r="AB45" s="146" t="e">
        <f t="shared" ref="AB45:AB47" si="84">100-(R45/K45*100)</f>
        <v>#DIV/0!</v>
      </c>
      <c r="AC45" s="4" t="e">
        <f t="shared" ref="AC45:AC47" si="85">M45/F45*100</f>
        <v>#DIV/0!</v>
      </c>
      <c r="AD45" s="4" t="e">
        <f t="shared" ref="AD45:AD47" si="86">O45/H45*100</f>
        <v>#DIV/0!</v>
      </c>
      <c r="AE45" s="4" t="e">
        <f t="shared" ref="AE45:AE47" si="87">IF(AA45&gt;24,AH45,AG45)</f>
        <v>#DIV/0!</v>
      </c>
      <c r="AF45" s="4" t="e">
        <f t="shared" ref="AF45:AF47" si="88">IF(AB45&gt;24,AJ45,AI45)</f>
        <v>#DIV/0!</v>
      </c>
      <c r="AG45" s="4" t="e">
        <f t="shared" ref="AG45:AG47" si="89">((1.76*I45-P45)/I45)*100</f>
        <v>#DIV/0!</v>
      </c>
      <c r="AH45" s="4" t="e">
        <f t="shared" ref="AH45:AH47" si="90">76-((((1.76*I45-P45)/I45)*100)-100)</f>
        <v>#DIV/0!</v>
      </c>
      <c r="AI45" s="4" t="e">
        <f t="shared" ref="AI45:AI47" si="91">((1.76*K45-R45)/K45)*100</f>
        <v>#DIV/0!</v>
      </c>
      <c r="AJ45" s="4" t="e">
        <f t="shared" ref="AJ45:AJ47" si="92">76-((((1.76*K45-R45)/K45)*100)-100)</f>
        <v>#DIV/0!</v>
      </c>
      <c r="AK45" s="4" t="e">
        <f t="shared" ref="AK45:AK47" si="93">IFERROR(SUM(AC45:AF45),SUM(AC45:AE45))</f>
        <v>#DIV/0!</v>
      </c>
      <c r="AO45" s="4" t="e">
        <f t="shared" ref="AO45:AO47" si="94">100-(P45/I45*100)</f>
        <v>#DIV/0!</v>
      </c>
      <c r="AP45" s="149" t="e">
        <f t="shared" ref="AP45:AP47" si="95">100-(R45/K45*100)</f>
        <v>#DIV/0!</v>
      </c>
      <c r="AQ45" s="4" t="e">
        <f t="shared" ref="AQ45:AQ47" si="96">IF(AND(AO45&gt;24,AP45&gt;24),(IFERROR(((M45/F45*100)+(O45/H45*100)+(76-((((1.76*I45-P45)/I45)*100)-100))+(76-((((1.76*K45-R45)/K45)*100)-100))),((M45/F45*100)+(O45/H45*100)+(76-((((1.76*I45-P45)/I45)*100)-100))))),(IFERROR(((M45/F45*100)+(O45/H45*100)+(((1.76*I45-P45)/I45)*100))+(((1.76*K45-R45)/K45)*100),((M45/F45*100)+(O45/H45*100)+(((1.76*I45-P45)/I45)*100)))))</f>
        <v>#DIV/0!</v>
      </c>
      <c r="AR45" s="4" t="e">
        <f t="shared" ref="AR45:AR47" si="97">IF(AO45&gt;24,(((M45/F45*100)+(O45/H45*100)+(76-((((1.76*I45-P45)/I45)*100)-100)))),(((M45/F45*100)+(O45/H45*100)+(((1.76*I45-P45)/I45)*100))))</f>
        <v>#DIV/0!</v>
      </c>
      <c r="AS45" s="4" t="e">
        <f t="shared" ref="AS45:AS47" si="98">IFERROR(AQ45,AR45)</f>
        <v>#DIV/0!</v>
      </c>
    </row>
    <row r="46" spans="3:45" s="4" customFormat="1" ht="17.25" hidden="1" customHeight="1">
      <c r="C46" s="141">
        <v>19</v>
      </c>
      <c r="D46" s="142">
        <f>'FORM SKP'!B103:D103</f>
        <v>0</v>
      </c>
      <c r="E46" s="26"/>
      <c r="F46" s="26"/>
      <c r="G46" s="110"/>
      <c r="H46" s="26"/>
      <c r="I46" s="26"/>
      <c r="J46" s="26"/>
      <c r="K46" s="143"/>
      <c r="L46" s="26"/>
      <c r="M46" s="26"/>
      <c r="N46" s="110"/>
      <c r="O46" s="26"/>
      <c r="P46" s="26"/>
      <c r="Q46" s="26"/>
      <c r="R46" s="148"/>
      <c r="S46" s="145"/>
      <c r="T46" s="17"/>
      <c r="U46" s="162"/>
      <c r="V46" s="162"/>
      <c r="X46" s="4">
        <f t="shared" si="81"/>
        <v>0</v>
      </c>
      <c r="Y46" s="4">
        <f t="shared" si="82"/>
        <v>0</v>
      </c>
      <c r="AA46" s="4" t="e">
        <f t="shared" si="83"/>
        <v>#DIV/0!</v>
      </c>
      <c r="AB46" s="146" t="e">
        <f t="shared" si="84"/>
        <v>#DIV/0!</v>
      </c>
      <c r="AC46" s="4" t="e">
        <f t="shared" si="85"/>
        <v>#DIV/0!</v>
      </c>
      <c r="AD46" s="4" t="e">
        <f t="shared" si="86"/>
        <v>#DIV/0!</v>
      </c>
      <c r="AE46" s="4" t="e">
        <f t="shared" si="87"/>
        <v>#DIV/0!</v>
      </c>
      <c r="AF46" s="4" t="e">
        <f t="shared" si="88"/>
        <v>#DIV/0!</v>
      </c>
      <c r="AG46" s="4" t="e">
        <f t="shared" si="89"/>
        <v>#DIV/0!</v>
      </c>
      <c r="AH46" s="4" t="e">
        <f t="shared" si="90"/>
        <v>#DIV/0!</v>
      </c>
      <c r="AI46" s="4" t="e">
        <f t="shared" si="91"/>
        <v>#DIV/0!</v>
      </c>
      <c r="AJ46" s="4" t="e">
        <f t="shared" si="92"/>
        <v>#DIV/0!</v>
      </c>
      <c r="AK46" s="4" t="e">
        <f t="shared" si="93"/>
        <v>#DIV/0!</v>
      </c>
      <c r="AO46" s="4" t="e">
        <f t="shared" si="94"/>
        <v>#DIV/0!</v>
      </c>
      <c r="AP46" s="149" t="e">
        <f t="shared" si="95"/>
        <v>#DIV/0!</v>
      </c>
      <c r="AQ46" s="4" t="e">
        <f t="shared" si="96"/>
        <v>#DIV/0!</v>
      </c>
      <c r="AR46" s="4" t="e">
        <f t="shared" si="97"/>
        <v>#DIV/0!</v>
      </c>
      <c r="AS46" s="4" t="e">
        <f t="shared" si="98"/>
        <v>#DIV/0!</v>
      </c>
    </row>
    <row r="47" spans="3:45" s="4" customFormat="1" ht="17.25" hidden="1" customHeight="1">
      <c r="C47" s="141">
        <v>20</v>
      </c>
      <c r="D47" s="142">
        <f>'FORM SKP'!B104:D104</f>
        <v>0</v>
      </c>
      <c r="E47" s="26"/>
      <c r="F47" s="26"/>
      <c r="G47" s="110"/>
      <c r="H47" s="26"/>
      <c r="I47" s="26"/>
      <c r="J47" s="26"/>
      <c r="K47" s="143"/>
      <c r="L47" s="26"/>
      <c r="M47" s="26"/>
      <c r="N47" s="110"/>
      <c r="O47" s="26"/>
      <c r="P47" s="26"/>
      <c r="Q47" s="26"/>
      <c r="R47" s="148"/>
      <c r="S47" s="145"/>
      <c r="T47" s="17"/>
      <c r="U47" s="162"/>
      <c r="V47" s="162"/>
      <c r="X47" s="4">
        <f t="shared" si="81"/>
        <v>0</v>
      </c>
      <c r="Y47" s="4">
        <f t="shared" si="82"/>
        <v>0</v>
      </c>
      <c r="AA47" s="4" t="e">
        <f t="shared" si="83"/>
        <v>#DIV/0!</v>
      </c>
      <c r="AB47" s="146" t="e">
        <f t="shared" si="84"/>
        <v>#DIV/0!</v>
      </c>
      <c r="AC47" s="4" t="e">
        <f t="shared" si="85"/>
        <v>#DIV/0!</v>
      </c>
      <c r="AD47" s="4" t="e">
        <f t="shared" si="86"/>
        <v>#DIV/0!</v>
      </c>
      <c r="AE47" s="4" t="e">
        <f t="shared" si="87"/>
        <v>#DIV/0!</v>
      </c>
      <c r="AF47" s="4" t="e">
        <f t="shared" si="88"/>
        <v>#DIV/0!</v>
      </c>
      <c r="AG47" s="4" t="e">
        <f t="shared" si="89"/>
        <v>#DIV/0!</v>
      </c>
      <c r="AH47" s="4" t="e">
        <f t="shared" si="90"/>
        <v>#DIV/0!</v>
      </c>
      <c r="AI47" s="4" t="e">
        <f t="shared" si="91"/>
        <v>#DIV/0!</v>
      </c>
      <c r="AJ47" s="4" t="e">
        <f t="shared" si="92"/>
        <v>#DIV/0!</v>
      </c>
      <c r="AK47" s="4" t="e">
        <f t="shared" si="93"/>
        <v>#DIV/0!</v>
      </c>
      <c r="AO47" s="4" t="e">
        <f t="shared" si="94"/>
        <v>#DIV/0!</v>
      </c>
      <c r="AP47" s="149" t="e">
        <f t="shared" si="95"/>
        <v>#DIV/0!</v>
      </c>
      <c r="AQ47" s="4" t="e">
        <f t="shared" si="96"/>
        <v>#DIV/0!</v>
      </c>
      <c r="AR47" s="4" t="e">
        <f t="shared" si="97"/>
        <v>#DIV/0!</v>
      </c>
      <c r="AS47" s="4" t="e">
        <f t="shared" si="98"/>
        <v>#DIV/0!</v>
      </c>
    </row>
    <row r="48" spans="3:45" s="4" customFormat="1" ht="26.25" hidden="1" customHeight="1">
      <c r="C48" s="26"/>
      <c r="D48" s="269" t="s">
        <v>56</v>
      </c>
      <c r="E48" s="269"/>
      <c r="F48" s="269"/>
      <c r="G48" s="269"/>
      <c r="H48" s="269"/>
      <c r="I48" s="269"/>
      <c r="J48" s="269"/>
      <c r="K48" s="269"/>
      <c r="L48" s="269"/>
      <c r="M48" s="269"/>
      <c r="N48" s="269"/>
      <c r="O48" s="269"/>
      <c r="P48" s="269"/>
      <c r="Q48" s="269"/>
      <c r="R48" s="269"/>
      <c r="S48" s="269"/>
      <c r="T48" s="269"/>
      <c r="U48" s="198"/>
      <c r="V48" s="198"/>
    </row>
    <row r="49" spans="3:40" s="4" customFormat="1" ht="15.75" hidden="1" customHeight="1">
      <c r="C49" s="26">
        <v>1</v>
      </c>
      <c r="D49" s="150" t="s">
        <v>57</v>
      </c>
      <c r="E49" s="150"/>
      <c r="F49" s="267"/>
      <c r="G49" s="267"/>
      <c r="H49" s="267"/>
      <c r="I49" s="267"/>
      <c r="J49" s="267"/>
      <c r="K49" s="267"/>
      <c r="L49" s="111"/>
      <c r="M49" s="268"/>
      <c r="N49" s="268"/>
      <c r="O49" s="268"/>
      <c r="P49" s="268"/>
      <c r="Q49" s="268"/>
      <c r="R49" s="268"/>
      <c r="S49" s="26"/>
      <c r="T49" s="268"/>
      <c r="U49" s="196"/>
      <c r="V49" s="196"/>
      <c r="AD49" s="4" t="s">
        <v>58</v>
      </c>
      <c r="AN49" s="4" t="s">
        <v>59</v>
      </c>
    </row>
    <row r="50" spans="3:40" s="4" customFormat="1" ht="15.75" hidden="1" customHeight="1">
      <c r="C50" s="26"/>
      <c r="D50" s="150" t="s">
        <v>57</v>
      </c>
      <c r="E50" s="150"/>
      <c r="F50" s="267"/>
      <c r="G50" s="267"/>
      <c r="H50" s="267"/>
      <c r="I50" s="267"/>
      <c r="J50" s="267"/>
      <c r="K50" s="267"/>
      <c r="L50" s="111"/>
      <c r="M50" s="268"/>
      <c r="N50" s="268"/>
      <c r="O50" s="268"/>
      <c r="P50" s="268"/>
      <c r="Q50" s="268"/>
      <c r="R50" s="268"/>
      <c r="S50" s="26"/>
      <c r="T50" s="268"/>
      <c r="U50" s="196"/>
      <c r="V50" s="196"/>
      <c r="AD50" s="4" t="s">
        <v>60</v>
      </c>
      <c r="AN50" s="4" t="s">
        <v>61</v>
      </c>
    </row>
    <row r="51" spans="3:40" s="4" customFormat="1" ht="15.75" hidden="1" customHeight="1">
      <c r="C51" s="26">
        <v>2</v>
      </c>
      <c r="D51" s="150" t="s">
        <v>62</v>
      </c>
      <c r="E51" s="150"/>
      <c r="F51" s="267"/>
      <c r="G51" s="267"/>
      <c r="H51" s="267"/>
      <c r="I51" s="267"/>
      <c r="J51" s="267"/>
      <c r="K51" s="267"/>
      <c r="L51" s="111"/>
      <c r="M51" s="268"/>
      <c r="N51" s="268"/>
      <c r="O51" s="268"/>
      <c r="P51" s="268"/>
      <c r="Q51" s="268"/>
      <c r="R51" s="268"/>
      <c r="S51" s="26"/>
      <c r="T51" s="268"/>
      <c r="U51" s="196"/>
      <c r="V51" s="196"/>
    </row>
    <row r="52" spans="3:40" s="4" customFormat="1" ht="15.75" hidden="1" customHeight="1">
      <c r="C52" s="26"/>
      <c r="D52" s="150" t="s">
        <v>62</v>
      </c>
      <c r="E52" s="150"/>
      <c r="F52" s="267"/>
      <c r="G52" s="267"/>
      <c r="H52" s="267"/>
      <c r="I52" s="267"/>
      <c r="J52" s="267"/>
      <c r="K52" s="267"/>
      <c r="L52" s="111"/>
      <c r="M52" s="268"/>
      <c r="N52" s="268"/>
      <c r="O52" s="268"/>
      <c r="P52" s="268"/>
      <c r="Q52" s="268"/>
      <c r="R52" s="268"/>
      <c r="S52" s="26"/>
      <c r="T52" s="268"/>
      <c r="U52" s="196"/>
      <c r="V52" s="196"/>
      <c r="AB52" s="4" t="e">
        <f>SUM(AC38:AE38)</f>
        <v>#DIV/0!</v>
      </c>
    </row>
    <row r="53" spans="3:40" s="4" customFormat="1" ht="23.25" hidden="1" customHeight="1">
      <c r="C53" s="26"/>
      <c r="D53" s="150"/>
      <c r="E53" s="150"/>
      <c r="F53" s="151"/>
      <c r="G53" s="151"/>
      <c r="H53" s="151"/>
      <c r="I53" s="151"/>
      <c r="J53" s="151"/>
      <c r="K53" s="151"/>
      <c r="L53" s="111"/>
      <c r="M53" s="26"/>
      <c r="N53" s="26"/>
      <c r="O53" s="26"/>
      <c r="P53" s="26"/>
      <c r="Q53" s="26"/>
      <c r="R53" s="26"/>
      <c r="S53" s="26"/>
      <c r="T53" s="152"/>
      <c r="U53" s="24"/>
      <c r="V53" s="24"/>
    </row>
    <row r="54" spans="3:40" s="4" customFormat="1" ht="18" customHeight="1">
      <c r="C54" s="267" t="s">
        <v>63</v>
      </c>
      <c r="D54" s="267"/>
      <c r="E54" s="267"/>
      <c r="F54" s="267"/>
      <c r="G54" s="267"/>
      <c r="H54" s="267"/>
      <c r="I54" s="267"/>
      <c r="J54" s="267"/>
      <c r="K54" s="267"/>
      <c r="L54" s="267"/>
      <c r="M54" s="267"/>
      <c r="N54" s="267"/>
      <c r="O54" s="267"/>
      <c r="P54" s="267"/>
      <c r="Q54" s="267"/>
      <c r="R54" s="267"/>
      <c r="S54" s="267"/>
      <c r="T54" s="153">
        <f>(SUM(Y9:Y47)/X54)+T49+T51</f>
        <v>92</v>
      </c>
      <c r="U54" s="199"/>
      <c r="V54" s="199"/>
      <c r="X54" s="4">
        <f>SUM(X9:X49)</f>
        <v>4</v>
      </c>
    </row>
    <row r="55" spans="3:40" s="4" customFormat="1" ht="18.75" customHeight="1"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/>
      <c r="N55" s="267"/>
      <c r="O55" s="267"/>
      <c r="P55" s="267"/>
      <c r="Q55" s="267"/>
      <c r="R55" s="267"/>
      <c r="S55" s="267"/>
      <c r="T55" s="154" t="str">
        <f>IF(T54&lt;=50,"(Buruk)",IF(T54&lt;=60,"(Sedang)",IF(T54&lt;=75,"(Cukup)",IF(T54&lt;=90.99,"(Baik)","(Sangat Baik)"))))</f>
        <v>(Sangat Baik)</v>
      </c>
      <c r="U55" s="200"/>
      <c r="V55" s="200"/>
    </row>
    <row r="56" spans="3:40" s="4" customFormat="1" ht="16.5" customHeight="1"/>
    <row r="57" spans="3:40" s="4" customFormat="1" ht="16.5" customHeight="1">
      <c r="O57" s="264" t="s">
        <v>137</v>
      </c>
      <c r="P57" s="264"/>
      <c r="Q57" s="264"/>
      <c r="R57" s="264"/>
      <c r="S57" s="264"/>
      <c r="T57" s="264"/>
      <c r="U57" s="191"/>
      <c r="V57" s="191"/>
    </row>
    <row r="58" spans="3:40" s="4" customFormat="1" ht="16.5" customHeight="1">
      <c r="O58" s="264" t="s">
        <v>33</v>
      </c>
      <c r="P58" s="264"/>
      <c r="Q58" s="264"/>
      <c r="R58" s="264"/>
      <c r="S58" s="264"/>
      <c r="T58" s="264"/>
      <c r="U58" s="191"/>
      <c r="V58" s="191"/>
    </row>
    <row r="59" spans="3:40" s="4" customFormat="1" ht="16.5" customHeight="1">
      <c r="X59" s="4">
        <f>S9/3</f>
        <v>92</v>
      </c>
    </row>
    <row r="60" spans="3:40" s="4" customFormat="1" ht="16.5" customHeight="1">
      <c r="M60" s="4" t="s">
        <v>146</v>
      </c>
    </row>
    <row r="61" spans="3:40" s="4" customFormat="1" ht="16.5" customHeight="1">
      <c r="O61" s="265" t="str">
        <f>'FORM SKP'!A118</f>
        <v>ALRIFJON, S.Sos, MM</v>
      </c>
      <c r="P61" s="265"/>
      <c r="Q61" s="265"/>
      <c r="R61" s="265"/>
      <c r="S61" s="265"/>
      <c r="T61" s="265"/>
      <c r="U61" s="192"/>
      <c r="V61" s="192"/>
    </row>
    <row r="62" spans="3:40" s="4" customFormat="1" ht="16.5" customHeight="1">
      <c r="O62" s="264" t="str">
        <f>'FORM SKP'!A119</f>
        <v>19661207 198903 1 004</v>
      </c>
      <c r="P62" s="264"/>
      <c r="Q62" s="264"/>
      <c r="R62" s="264"/>
      <c r="S62" s="264"/>
      <c r="T62" s="264"/>
      <c r="U62" s="191"/>
      <c r="V62" s="191"/>
    </row>
  </sheetData>
  <mergeCells count="35">
    <mergeCell ref="C1:T1"/>
    <mergeCell ref="C2:T2"/>
    <mergeCell ref="C3:S3"/>
    <mergeCell ref="F6:K6"/>
    <mergeCell ref="M6:R6"/>
    <mergeCell ref="F7:G7"/>
    <mergeCell ref="I7:J7"/>
    <mergeCell ref="M7:N7"/>
    <mergeCell ref="P7:Q7"/>
    <mergeCell ref="F8:G8"/>
    <mergeCell ref="I8:J8"/>
    <mergeCell ref="M8:N8"/>
    <mergeCell ref="P8:Q8"/>
    <mergeCell ref="O57:T57"/>
    <mergeCell ref="D48:T48"/>
    <mergeCell ref="F49:K49"/>
    <mergeCell ref="M49:R49"/>
    <mergeCell ref="F50:K50"/>
    <mergeCell ref="M50:R50"/>
    <mergeCell ref="O58:T58"/>
    <mergeCell ref="O61:T61"/>
    <mergeCell ref="O62:T62"/>
    <mergeCell ref="C6:C7"/>
    <mergeCell ref="D6:D7"/>
    <mergeCell ref="E6:E7"/>
    <mergeCell ref="L6:L7"/>
    <mergeCell ref="S6:S7"/>
    <mergeCell ref="T6:T7"/>
    <mergeCell ref="T49:T50"/>
    <mergeCell ref="T51:T52"/>
    <mergeCell ref="C54:S55"/>
    <mergeCell ref="F51:K51"/>
    <mergeCell ref="M51:R51"/>
    <mergeCell ref="F52:K52"/>
    <mergeCell ref="M52:R52"/>
  </mergeCells>
  <pageMargins left="0.7" right="0.7" top="0.75" bottom="0.75" header="0.3" footer="0.3"/>
  <pageSetup paperSize="5" scale="75" orientation="landscape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7"/>
  </sheetPr>
  <dimension ref="A1:L35"/>
  <sheetViews>
    <sheetView workbookViewId="0">
      <selection activeCell="M15" sqref="M15"/>
    </sheetView>
  </sheetViews>
  <sheetFormatPr defaultColWidth="9.140625" defaultRowHeight="12.75"/>
  <cols>
    <col min="1" max="1" width="5.28515625" style="37" customWidth="1"/>
    <col min="2" max="2" width="3.42578125" style="37" customWidth="1"/>
    <col min="3" max="3" width="1.7109375" style="37" customWidth="1"/>
    <col min="4" max="4" width="9.28515625" style="37" customWidth="1"/>
    <col min="5" max="5" width="8.85546875" style="37" customWidth="1"/>
    <col min="6" max="6" width="13.28515625" style="37" customWidth="1"/>
    <col min="7" max="7" width="6.28515625" style="37" customWidth="1"/>
    <col min="8" max="8" width="6.5703125" style="37" customWidth="1"/>
    <col min="9" max="9" width="11.5703125" style="37" customWidth="1"/>
    <col min="10" max="10" width="26.7109375" style="37" customWidth="1"/>
    <col min="11" max="16384" width="9.140625" style="37"/>
  </cols>
  <sheetData>
    <row r="1" spans="1:10" ht="21.75" customHeight="1">
      <c r="A1" s="273" t="s">
        <v>64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3.5" customHeight="1"/>
    <row r="3" spans="1:10" ht="21.75" customHeight="1">
      <c r="A3" s="37" t="s">
        <v>3</v>
      </c>
      <c r="C3" s="37" t="s">
        <v>4</v>
      </c>
      <c r="D3" s="37" t="str">
        <f>'FORM SKP'!H5</f>
        <v>JONI MAHYUDDIN</v>
      </c>
    </row>
    <row r="4" spans="1:10" ht="21.75" customHeight="1">
      <c r="A4" s="37" t="s">
        <v>6</v>
      </c>
      <c r="C4" s="37" t="s">
        <v>4</v>
      </c>
      <c r="D4" s="37" t="str">
        <f>'FORM SKP'!H6</f>
        <v>19650627 198902 1 001</v>
      </c>
    </row>
    <row r="5" spans="1:10" ht="13.5" customHeight="1"/>
    <row r="6" spans="1:10" ht="35.25" customHeight="1">
      <c r="A6" s="38" t="s">
        <v>65</v>
      </c>
      <c r="B6" s="281" t="s">
        <v>66</v>
      </c>
      <c r="C6" s="281"/>
      <c r="D6" s="281"/>
      <c r="E6" s="281" t="s">
        <v>67</v>
      </c>
      <c r="F6" s="281"/>
      <c r="G6" s="281"/>
      <c r="H6" s="281"/>
      <c r="I6" s="281"/>
      <c r="J6" s="57" t="s">
        <v>68</v>
      </c>
    </row>
    <row r="7" spans="1:10">
      <c r="A7" s="39">
        <v>1</v>
      </c>
      <c r="B7" s="281">
        <v>2</v>
      </c>
      <c r="C7" s="281"/>
      <c r="D7" s="281"/>
      <c r="E7" s="281">
        <v>3</v>
      </c>
      <c r="F7" s="281"/>
      <c r="G7" s="281"/>
      <c r="H7" s="281"/>
      <c r="I7" s="281"/>
      <c r="J7" s="39">
        <v>4</v>
      </c>
    </row>
    <row r="8" spans="1:10" ht="21" customHeight="1">
      <c r="A8" s="40"/>
      <c r="B8" s="41"/>
      <c r="C8" s="42"/>
      <c r="D8" s="42"/>
      <c r="E8" s="41"/>
      <c r="F8" s="42"/>
      <c r="G8" s="42"/>
      <c r="H8" s="42"/>
      <c r="I8" s="58"/>
      <c r="J8" s="40"/>
    </row>
    <row r="9" spans="1:10" ht="21" customHeight="1">
      <c r="A9" s="43">
        <v>1</v>
      </c>
      <c r="B9" s="275" t="s">
        <v>131</v>
      </c>
      <c r="C9" s="279"/>
      <c r="D9" s="280"/>
      <c r="E9" s="44" t="s">
        <v>138</v>
      </c>
      <c r="F9" s="45"/>
      <c r="G9" s="45"/>
      <c r="H9" s="45"/>
      <c r="I9" s="59"/>
      <c r="J9" s="46"/>
    </row>
    <row r="10" spans="1:10" ht="21" customHeight="1">
      <c r="A10" s="46"/>
      <c r="B10" s="275"/>
      <c r="C10" s="279"/>
      <c r="D10" s="280"/>
      <c r="E10" s="47">
        <f>(95.94+96)/2</f>
        <v>95.97</v>
      </c>
      <c r="F10" s="45" t="s">
        <v>69</v>
      </c>
      <c r="G10" s="45"/>
      <c r="H10" s="45"/>
      <c r="I10" s="59"/>
      <c r="J10" s="46"/>
    </row>
    <row r="11" spans="1:10" ht="21" customHeight="1">
      <c r="A11" s="46"/>
      <c r="B11" s="275"/>
      <c r="C11" s="276"/>
      <c r="D11" s="277"/>
      <c r="E11" s="44" t="s">
        <v>70</v>
      </c>
      <c r="F11" s="45"/>
      <c r="G11" s="45"/>
      <c r="H11" s="45"/>
      <c r="I11" s="59"/>
      <c r="J11" s="46"/>
    </row>
    <row r="12" spans="1:10" ht="21" customHeight="1">
      <c r="A12" s="46"/>
      <c r="B12" s="48"/>
      <c r="C12" s="49"/>
      <c r="D12" s="49"/>
      <c r="E12" s="48" t="s">
        <v>71</v>
      </c>
      <c r="F12" s="49"/>
      <c r="G12" s="98" t="s">
        <v>72</v>
      </c>
      <c r="H12" s="50">
        <v>86</v>
      </c>
      <c r="I12" s="60" t="str">
        <f>IF(H12&lt;=50,"(Buruk)",IF(H12&lt;=60,"(Kurang)",IF(H12&lt;=75,"(Cukup)",IF(H12&lt;=90.99,"(Baik)","(Sangat Baik)"))))</f>
        <v>(Baik)</v>
      </c>
      <c r="J12" s="278" t="str">
        <f>'FORM SKP'!C8</f>
        <v>Kepala Sub Bagian Sarana dan Prasarana</v>
      </c>
    </row>
    <row r="13" spans="1:10" ht="21" customHeight="1">
      <c r="A13" s="46"/>
      <c r="B13" s="48"/>
      <c r="C13" s="49"/>
      <c r="D13" s="49"/>
      <c r="E13" s="48" t="s">
        <v>73</v>
      </c>
      <c r="F13" s="49"/>
      <c r="G13" s="98" t="s">
        <v>72</v>
      </c>
      <c r="H13" s="50">
        <v>86</v>
      </c>
      <c r="I13" s="60" t="str">
        <f t="shared" ref="I13" si="0">IF(H13&lt;=50,"(Buruk)",IF(H13&lt;=60,"(Kurang)",IF(H13&lt;=75,"(Cukup)",IF(H13&lt;=90.99,"(Baik)","(Sangat Baik)"))))</f>
        <v>(Baik)</v>
      </c>
      <c r="J13" s="278"/>
    </row>
    <row r="14" spans="1:10" ht="21" customHeight="1">
      <c r="A14" s="46"/>
      <c r="B14" s="48"/>
      <c r="C14" s="49"/>
      <c r="D14" s="49"/>
      <c r="E14" s="48" t="s">
        <v>74</v>
      </c>
      <c r="F14" s="49"/>
      <c r="G14" s="98" t="s">
        <v>72</v>
      </c>
      <c r="H14" s="50">
        <v>91</v>
      </c>
      <c r="I14" s="60" t="str">
        <f>IF(H14&lt;=50,"(Buruk)",IF(H14&lt;=60,"(Kurang)",IF(H14&lt;=75,"(Cukup)",IF(H14&lt;=90.99,"(Baik)","(Sangat Baik)"))))</f>
        <v>(Sangat Baik)</v>
      </c>
      <c r="J14" s="61"/>
    </row>
    <row r="15" spans="1:10" ht="21" customHeight="1">
      <c r="A15" s="46"/>
      <c r="B15" s="48"/>
      <c r="C15" s="49"/>
      <c r="D15" s="49"/>
      <c r="E15" s="48" t="s">
        <v>75</v>
      </c>
      <c r="F15" s="49"/>
      <c r="G15" s="98" t="s">
        <v>72</v>
      </c>
      <c r="H15" s="50">
        <v>86</v>
      </c>
      <c r="I15" s="60" t="str">
        <f>IF(H15&lt;=50,"(Buruk)",IF(H15&lt;=60,"(Kurang)",IF(H15&lt;=75,"(Cukup)",IF(H15&lt;=90.99,"(Baik)","(Sangat Baik)"))))</f>
        <v>(Baik)</v>
      </c>
      <c r="J15" s="61"/>
    </row>
    <row r="16" spans="1:10" ht="21" customHeight="1">
      <c r="A16" s="46"/>
      <c r="B16" s="48"/>
      <c r="C16" s="49"/>
      <c r="D16" s="49"/>
      <c r="E16" s="48" t="s">
        <v>76</v>
      </c>
      <c r="F16" s="49"/>
      <c r="G16" s="98" t="s">
        <v>72</v>
      </c>
      <c r="H16" s="50">
        <v>86</v>
      </c>
      <c r="I16" s="60" t="str">
        <f>IF(H16&lt;=50,"(Buruk)",IF(H16&lt;=60,"(Kurang)",IF(H16&lt;=75,"(Cukup)",IF(H16&lt;=90.99,"(Baik)","(Sangat Baik)"))))</f>
        <v>(Baik)</v>
      </c>
      <c r="J16" s="62" t="str">
        <f>'FORM SKP'!C5</f>
        <v>ALRIFJON, S.Sos, MM</v>
      </c>
    </row>
    <row r="17" spans="1:12" ht="21" customHeight="1">
      <c r="A17" s="46"/>
      <c r="B17" s="48"/>
      <c r="C17" s="49"/>
      <c r="D17" s="49"/>
      <c r="E17" s="51" t="s">
        <v>77</v>
      </c>
      <c r="F17" s="52"/>
      <c r="G17" s="99" t="s">
        <v>72</v>
      </c>
      <c r="H17" s="107">
        <v>0</v>
      </c>
      <c r="I17" s="108" t="str">
        <f>IF(H17&lt;=50,"(Buruk)",IF(H17&lt;=60,"(Kurang)",IF(H17&lt;=75,"(Cukup)",IF(H17&lt;=90.99,"(Baik)","(Sangat Baik)"))))</f>
        <v>(Buruk)</v>
      </c>
      <c r="J17" s="43" t="str">
        <f>'FORM SKP'!C6</f>
        <v>19661207 198903 1 004</v>
      </c>
      <c r="L17" s="64"/>
    </row>
    <row r="18" spans="1:12" ht="21" customHeight="1">
      <c r="A18" s="46"/>
      <c r="B18" s="48"/>
      <c r="C18" s="49"/>
      <c r="D18" s="53"/>
      <c r="E18" s="41" t="s">
        <v>78</v>
      </c>
      <c r="F18" s="42"/>
      <c r="G18" s="100" t="s">
        <v>72</v>
      </c>
      <c r="H18" s="54">
        <f>SUM(H12:H17)</f>
        <v>435</v>
      </c>
      <c r="I18" s="42"/>
      <c r="J18" s="46"/>
    </row>
    <row r="19" spans="1:12" ht="21" customHeight="1">
      <c r="A19" s="46"/>
      <c r="B19" s="48"/>
      <c r="C19" s="49"/>
      <c r="D19" s="53"/>
      <c r="E19" s="48" t="s">
        <v>79</v>
      </c>
      <c r="F19" s="49"/>
      <c r="G19" s="98" t="s">
        <v>72</v>
      </c>
      <c r="H19" s="50">
        <f>IF(H17="",H18/5,H18/5)</f>
        <v>87</v>
      </c>
      <c r="I19" s="60" t="str">
        <f>IF(H19&lt;=50,"(Buruk)",IF(H19&lt;=60,"(Kurang)",IF(H19&lt;=75,"(Cukup)",IF(H19&lt;=90.99,"(Baik)","(Sangat Baik)"))))</f>
        <v>(Baik)</v>
      </c>
      <c r="J19" s="46"/>
    </row>
    <row r="20" spans="1:12" ht="21" customHeight="1">
      <c r="A20" s="55"/>
      <c r="B20" s="51"/>
      <c r="C20" s="52"/>
      <c r="D20" s="56"/>
      <c r="E20" s="51"/>
      <c r="F20" s="52"/>
      <c r="G20" s="52"/>
      <c r="H20" s="52"/>
      <c r="I20" s="56"/>
      <c r="J20" s="55"/>
    </row>
    <row r="28" spans="1:12">
      <c r="J28" s="63"/>
    </row>
    <row r="35" spans="9:9">
      <c r="I35" s="64"/>
    </row>
  </sheetData>
  <mergeCells count="8">
    <mergeCell ref="B11:D11"/>
    <mergeCell ref="J12:J13"/>
    <mergeCell ref="B9:D10"/>
    <mergeCell ref="A1:J1"/>
    <mergeCell ref="B6:D6"/>
    <mergeCell ref="E6:I6"/>
    <mergeCell ref="B7:D7"/>
    <mergeCell ref="E7:I7"/>
  </mergeCells>
  <pageMargins left="0.88" right="0.43263888888888902" top="0.94374999999999998" bottom="0.74791666666666701" header="0.31388888888888899" footer="0.31388888888888899"/>
  <pageSetup paperSize="5" scale="95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25"/>
  </sheetPr>
  <dimension ref="A1:V70"/>
  <sheetViews>
    <sheetView view="pageBreakPreview" topLeftCell="A37" zoomScale="60" zoomScaleNormal="60" workbookViewId="0">
      <selection activeCell="R41" sqref="R41"/>
    </sheetView>
  </sheetViews>
  <sheetFormatPr defaultColWidth="9.140625" defaultRowHeight="15.75"/>
  <cols>
    <col min="1" max="1" width="6.42578125" style="2" customWidth="1"/>
    <col min="2" max="3" width="9.140625" style="2"/>
    <col min="4" max="4" width="7" style="2" customWidth="1"/>
    <col min="5" max="8" width="9.140625" style="2"/>
    <col min="9" max="9" width="15.42578125" style="2" customWidth="1"/>
    <col min="10" max="10" width="15.85546875" style="2" customWidth="1"/>
    <col min="11" max="11" width="5.7109375" style="2" customWidth="1"/>
    <col min="12" max="12" width="2.42578125" style="2" hidden="1" customWidth="1"/>
    <col min="13" max="13" width="5.85546875" style="2" customWidth="1"/>
    <col min="14" max="14" width="4.7109375" style="2" customWidth="1"/>
    <col min="15" max="15" width="7.140625" style="2" customWidth="1"/>
    <col min="16" max="16" width="4.42578125" style="2" customWidth="1"/>
    <col min="17" max="17" width="3.5703125" style="2" customWidth="1"/>
    <col min="18" max="18" width="19.42578125" style="2" customWidth="1"/>
    <col min="19" max="19" width="11" style="2" customWidth="1"/>
    <col min="20" max="20" width="9.42578125" style="2" customWidth="1"/>
    <col min="21" max="21" width="13.28515625" style="2" customWidth="1"/>
    <col min="22" max="22" width="21" style="2" customWidth="1"/>
    <col min="23" max="16384" width="9.140625" style="2"/>
  </cols>
  <sheetData>
    <row r="1" spans="1:22">
      <c r="A1" s="22" t="s">
        <v>104</v>
      </c>
      <c r="B1" s="23" t="s">
        <v>105</v>
      </c>
      <c r="C1" s="23"/>
      <c r="D1" s="23"/>
      <c r="E1" s="23"/>
      <c r="F1" s="23"/>
      <c r="G1" s="23"/>
      <c r="H1" s="23"/>
      <c r="I1" s="23"/>
      <c r="J1" s="29"/>
    </row>
    <row r="2" spans="1:22">
      <c r="A2" s="12"/>
      <c r="B2" s="24"/>
      <c r="C2" s="24"/>
      <c r="D2" s="24"/>
      <c r="E2" s="24"/>
      <c r="F2" s="24"/>
      <c r="G2" s="24"/>
      <c r="H2" s="24"/>
      <c r="I2" s="24"/>
      <c r="J2" s="27"/>
      <c r="T2" s="3"/>
    </row>
    <row r="3" spans="1:22">
      <c r="A3" s="12"/>
      <c r="B3" s="24"/>
      <c r="C3" s="24"/>
      <c r="D3" s="24"/>
      <c r="E3" s="24"/>
      <c r="F3" s="24"/>
      <c r="G3" s="24"/>
      <c r="H3" s="24"/>
      <c r="I3" s="24"/>
      <c r="J3" s="27"/>
    </row>
    <row r="4" spans="1:22">
      <c r="A4" s="12"/>
      <c r="B4" s="24"/>
      <c r="C4" s="24"/>
      <c r="D4" s="24"/>
      <c r="E4" s="24"/>
      <c r="F4" s="24"/>
      <c r="G4" s="24"/>
      <c r="H4" s="24"/>
      <c r="I4" s="24"/>
      <c r="J4" s="27"/>
      <c r="V4" s="3"/>
    </row>
    <row r="5" spans="1:22">
      <c r="A5" s="12"/>
      <c r="B5" s="24"/>
      <c r="C5" s="24"/>
      <c r="D5" s="24"/>
      <c r="E5" s="24"/>
      <c r="F5" s="24"/>
      <c r="G5" s="24"/>
      <c r="H5" s="24"/>
      <c r="I5" s="24"/>
      <c r="J5" s="27"/>
      <c r="V5" s="3"/>
    </row>
    <row r="6" spans="1:22">
      <c r="A6" s="12"/>
      <c r="B6" s="24"/>
      <c r="C6" s="24"/>
      <c r="D6" s="24"/>
      <c r="E6" s="24"/>
      <c r="F6" s="24"/>
      <c r="G6" s="24"/>
      <c r="H6" s="24"/>
      <c r="I6" s="24"/>
      <c r="J6" s="27"/>
      <c r="V6" s="3"/>
    </row>
    <row r="7" spans="1:22">
      <c r="A7" s="159"/>
      <c r="B7" s="156"/>
      <c r="C7" s="156"/>
      <c r="D7" s="156"/>
      <c r="E7" s="156"/>
      <c r="F7" s="156"/>
      <c r="G7" s="32"/>
      <c r="H7" s="32"/>
      <c r="I7" s="32"/>
      <c r="J7" s="35"/>
      <c r="M7" s="273" t="s">
        <v>15</v>
      </c>
      <c r="N7" s="273"/>
      <c r="O7" s="273"/>
      <c r="P7" s="273"/>
      <c r="Q7" s="273"/>
      <c r="R7" s="273"/>
      <c r="S7" s="273"/>
      <c r="T7" s="273"/>
      <c r="U7" s="273"/>
      <c r="V7" s="273"/>
    </row>
    <row r="8" spans="1:22">
      <c r="A8" s="12"/>
      <c r="B8" s="24"/>
      <c r="C8" s="24"/>
      <c r="D8" s="24"/>
      <c r="E8" s="24"/>
      <c r="F8" s="24"/>
      <c r="G8" s="32"/>
      <c r="H8" s="32"/>
      <c r="I8" s="32"/>
      <c r="J8" s="35"/>
      <c r="M8" s="273" t="s">
        <v>16</v>
      </c>
      <c r="N8" s="273"/>
      <c r="O8" s="273"/>
      <c r="P8" s="273"/>
      <c r="Q8" s="273"/>
      <c r="R8" s="273"/>
      <c r="S8" s="273"/>
      <c r="T8" s="273"/>
      <c r="U8" s="273"/>
      <c r="V8" s="273"/>
    </row>
    <row r="9" spans="1:22">
      <c r="A9" s="12"/>
      <c r="B9" s="24"/>
      <c r="C9" s="24"/>
      <c r="D9" s="24"/>
      <c r="E9" s="24"/>
      <c r="F9" s="24"/>
      <c r="G9" s="24"/>
      <c r="H9" s="24"/>
      <c r="I9" s="24"/>
      <c r="J9" s="27"/>
      <c r="V9" s="3"/>
    </row>
    <row r="10" spans="1:22">
      <c r="A10" s="12"/>
      <c r="B10" s="24"/>
      <c r="C10" s="24"/>
      <c r="D10" s="24"/>
      <c r="E10" s="24"/>
      <c r="F10" s="24"/>
      <c r="G10" s="24"/>
      <c r="H10" s="24"/>
      <c r="I10" s="24"/>
      <c r="J10" s="27"/>
      <c r="M10" s="4" t="s">
        <v>115</v>
      </c>
      <c r="N10" s="4"/>
      <c r="O10" s="4"/>
      <c r="P10" s="4"/>
      <c r="Q10" s="4"/>
      <c r="R10" s="4"/>
      <c r="S10" s="4"/>
      <c r="T10" s="4" t="s">
        <v>80</v>
      </c>
      <c r="U10" s="4"/>
      <c r="V10" s="4"/>
    </row>
    <row r="11" spans="1:22">
      <c r="A11" s="12"/>
      <c r="B11" s="24"/>
      <c r="C11" s="24"/>
      <c r="D11" s="24"/>
      <c r="E11" s="24"/>
      <c r="F11" s="24"/>
      <c r="G11" s="32"/>
      <c r="H11" s="32"/>
      <c r="I11" s="32"/>
      <c r="J11" s="35"/>
      <c r="M11" s="4" t="s">
        <v>20</v>
      </c>
      <c r="N11" s="4"/>
      <c r="O11" s="4"/>
      <c r="P11" s="4"/>
      <c r="Q11" s="4"/>
      <c r="R11" s="4"/>
      <c r="S11" s="4"/>
      <c r="T11" s="294" t="s">
        <v>142</v>
      </c>
      <c r="U11" s="294"/>
      <c r="V11" s="294"/>
    </row>
    <row r="12" spans="1:22" ht="9" customHeight="1">
      <c r="A12" s="18"/>
      <c r="B12" s="25"/>
      <c r="C12" s="25"/>
      <c r="D12" s="25"/>
      <c r="E12" s="25"/>
      <c r="F12" s="25"/>
      <c r="G12" s="34"/>
      <c r="H12" s="34"/>
      <c r="I12" s="34"/>
      <c r="J12" s="36"/>
      <c r="M12" s="4"/>
      <c r="N12" s="4"/>
      <c r="O12" s="4"/>
      <c r="P12" s="4"/>
      <c r="Q12" s="4"/>
      <c r="R12" s="4"/>
      <c r="S12" s="4"/>
      <c r="T12" s="5"/>
      <c r="U12" s="5"/>
      <c r="V12" s="5"/>
    </row>
    <row r="13" spans="1:22" ht="33.75" customHeight="1">
      <c r="A13" s="160"/>
      <c r="B13" s="161"/>
      <c r="C13" s="161"/>
      <c r="D13" s="161"/>
      <c r="E13" s="161"/>
      <c r="F13" s="161"/>
      <c r="G13" s="30" t="s">
        <v>106</v>
      </c>
      <c r="H13" s="23" t="s">
        <v>143</v>
      </c>
      <c r="I13" s="23"/>
      <c r="J13" s="29"/>
      <c r="M13" s="6" t="s">
        <v>81</v>
      </c>
      <c r="N13" s="288" t="s">
        <v>1</v>
      </c>
      <c r="O13" s="289"/>
      <c r="P13" s="289"/>
      <c r="Q13" s="289"/>
      <c r="R13" s="289"/>
      <c r="S13" s="289"/>
      <c r="T13" s="289"/>
      <c r="U13" s="289"/>
      <c r="V13" s="290"/>
    </row>
    <row r="14" spans="1:22" ht="30.75" customHeight="1">
      <c r="A14" s="12"/>
      <c r="B14" s="24"/>
      <c r="C14" s="24"/>
      <c r="D14" s="24"/>
      <c r="E14" s="24"/>
      <c r="F14" s="24"/>
      <c r="G14" s="32"/>
      <c r="H14" s="175" t="s">
        <v>111</v>
      </c>
      <c r="I14" s="24"/>
      <c r="J14" s="27"/>
      <c r="M14" s="7"/>
      <c r="N14" s="8" t="s">
        <v>2</v>
      </c>
      <c r="O14" s="289" t="s">
        <v>82</v>
      </c>
      <c r="P14" s="289"/>
      <c r="Q14" s="289"/>
      <c r="R14" s="289"/>
      <c r="S14" s="291" t="str">
        <f>'FORM SKP'!H5</f>
        <v>JONI MAHYUDDIN</v>
      </c>
      <c r="T14" s="292"/>
      <c r="U14" s="292"/>
      <c r="V14" s="293"/>
    </row>
    <row r="15" spans="1:22" ht="30.75" customHeight="1">
      <c r="A15" s="31"/>
      <c r="B15" s="32"/>
      <c r="C15" s="32"/>
      <c r="D15" s="32"/>
      <c r="E15" s="32"/>
      <c r="F15" s="24"/>
      <c r="G15" s="32"/>
      <c r="H15" s="32"/>
      <c r="I15" s="32"/>
      <c r="J15" s="35"/>
      <c r="M15" s="7"/>
      <c r="N15" s="121" t="s">
        <v>5</v>
      </c>
      <c r="O15" s="284" t="s">
        <v>6</v>
      </c>
      <c r="P15" s="284"/>
      <c r="Q15" s="284"/>
      <c r="R15" s="284"/>
      <c r="S15" s="288" t="str">
        <f>'FORM SKP'!H6</f>
        <v>19650627 198902 1 001</v>
      </c>
      <c r="T15" s="289"/>
      <c r="U15" s="289"/>
      <c r="V15" s="290"/>
    </row>
    <row r="16" spans="1:22" ht="30.75" customHeight="1">
      <c r="A16" s="31"/>
      <c r="B16" s="32"/>
      <c r="C16" s="32"/>
      <c r="D16" s="32"/>
      <c r="E16" s="32"/>
      <c r="F16" s="32"/>
      <c r="G16" s="32"/>
      <c r="H16" s="32"/>
      <c r="I16" s="32"/>
      <c r="J16" s="35"/>
      <c r="M16" s="7"/>
      <c r="N16" s="121" t="s">
        <v>7</v>
      </c>
      <c r="O16" s="284" t="s">
        <v>83</v>
      </c>
      <c r="P16" s="284"/>
      <c r="Q16" s="284"/>
      <c r="R16" s="284"/>
      <c r="S16" s="288" t="str">
        <f>'FORM SKP'!H7</f>
        <v>Penata Tk. I / III.d</v>
      </c>
      <c r="T16" s="289"/>
      <c r="U16" s="289"/>
      <c r="V16" s="290"/>
    </row>
    <row r="17" spans="1:22" ht="30.75" customHeight="1">
      <c r="A17" s="31"/>
      <c r="B17" s="32"/>
      <c r="C17" s="32"/>
      <c r="D17" s="32"/>
      <c r="E17" s="32"/>
      <c r="F17" s="32"/>
      <c r="G17" s="32"/>
      <c r="H17" s="177" t="str">
        <f>S20</f>
        <v>ALRIFJON, S.Sos, MM</v>
      </c>
      <c r="I17" s="177"/>
      <c r="J17" s="178"/>
      <c r="M17" s="7"/>
      <c r="N17" s="121" t="s">
        <v>9</v>
      </c>
      <c r="O17" s="284" t="s">
        <v>84</v>
      </c>
      <c r="P17" s="284"/>
      <c r="Q17" s="284"/>
      <c r="R17" s="284"/>
      <c r="S17" s="285" t="str">
        <f>'FORM SKP'!H8</f>
        <v>Staf Sub Bagian Sarana dan Prasarana</v>
      </c>
      <c r="T17" s="286"/>
      <c r="U17" s="286"/>
      <c r="V17" s="287"/>
    </row>
    <row r="18" spans="1:22" ht="30.75" customHeight="1">
      <c r="A18" s="31"/>
      <c r="B18" s="32"/>
      <c r="C18" s="24"/>
      <c r="D18" s="24"/>
      <c r="E18" s="24"/>
      <c r="F18" s="205"/>
      <c r="G18" s="32"/>
      <c r="H18" s="175" t="str">
        <f>S21</f>
        <v>19661207 198903 1 004</v>
      </c>
      <c r="I18" s="175"/>
      <c r="J18" s="179"/>
      <c r="M18" s="9"/>
      <c r="N18" s="121" t="s">
        <v>11</v>
      </c>
      <c r="O18" s="284" t="s">
        <v>85</v>
      </c>
      <c r="P18" s="284"/>
      <c r="Q18" s="284"/>
      <c r="R18" s="284"/>
      <c r="S18" s="285" t="str">
        <f>'FORM SKP'!H9</f>
        <v>Biro Humas Setda Prov. Sumbar</v>
      </c>
      <c r="T18" s="286"/>
      <c r="U18" s="286"/>
      <c r="V18" s="287"/>
    </row>
    <row r="19" spans="1:22" ht="33.75" customHeight="1">
      <c r="A19" s="176" t="s">
        <v>107</v>
      </c>
      <c r="B19" s="156" t="s">
        <v>139</v>
      </c>
      <c r="C19" s="24"/>
      <c r="D19" s="24"/>
      <c r="E19" s="24"/>
      <c r="F19" s="24"/>
      <c r="G19" s="24"/>
      <c r="H19" s="24"/>
      <c r="I19" s="24"/>
      <c r="J19" s="27"/>
      <c r="M19" s="6" t="s">
        <v>86</v>
      </c>
      <c r="N19" s="288" t="s">
        <v>13</v>
      </c>
      <c r="O19" s="289"/>
      <c r="P19" s="289"/>
      <c r="Q19" s="289"/>
      <c r="R19" s="289"/>
      <c r="S19" s="289"/>
      <c r="T19" s="289"/>
      <c r="U19" s="289"/>
      <c r="V19" s="290"/>
    </row>
    <row r="20" spans="1:22" ht="30.75" customHeight="1">
      <c r="A20" s="31"/>
      <c r="B20" s="175" t="s">
        <v>112</v>
      </c>
      <c r="C20" s="174"/>
      <c r="D20" s="174"/>
      <c r="E20" s="174"/>
      <c r="F20" s="32"/>
      <c r="G20" s="24"/>
      <c r="H20" s="24"/>
      <c r="I20" s="24"/>
      <c r="J20" s="27"/>
      <c r="M20" s="10"/>
      <c r="N20" s="8" t="s">
        <v>2</v>
      </c>
      <c r="O20" s="289" t="s">
        <v>82</v>
      </c>
      <c r="P20" s="289"/>
      <c r="Q20" s="289"/>
      <c r="R20" s="289"/>
      <c r="S20" s="291" t="str">
        <f>'FORM SKP'!C5</f>
        <v>ALRIFJON, S.Sos, MM</v>
      </c>
      <c r="T20" s="292"/>
      <c r="U20" s="292"/>
      <c r="V20" s="293"/>
    </row>
    <row r="21" spans="1:22" ht="30.75" customHeight="1">
      <c r="A21" s="282"/>
      <c r="B21" s="283"/>
      <c r="C21" s="283"/>
      <c r="D21" s="283"/>
      <c r="E21" s="283"/>
      <c r="F21" s="283"/>
      <c r="G21" s="24"/>
      <c r="H21" s="24"/>
      <c r="I21" s="24"/>
      <c r="J21" s="27"/>
      <c r="M21" s="10"/>
      <c r="N21" s="121" t="s">
        <v>5</v>
      </c>
      <c r="O21" s="284" t="s">
        <v>6</v>
      </c>
      <c r="P21" s="284"/>
      <c r="Q21" s="284"/>
      <c r="R21" s="284"/>
      <c r="S21" s="288" t="str">
        <f>'DATA SKP'!$E$11</f>
        <v>19661207 198903 1 004</v>
      </c>
      <c r="T21" s="289"/>
      <c r="U21" s="289"/>
      <c r="V21" s="290"/>
    </row>
    <row r="22" spans="1:22" ht="30.75" customHeight="1">
      <c r="A22" s="31"/>
      <c r="B22" s="32"/>
      <c r="C22" s="32"/>
      <c r="D22" s="32"/>
      <c r="E22" s="32"/>
      <c r="F22" s="32"/>
      <c r="G22" s="24"/>
      <c r="H22" s="24"/>
      <c r="I22" s="24"/>
      <c r="J22" s="27"/>
      <c r="M22" s="10"/>
      <c r="N22" s="121" t="s">
        <v>7</v>
      </c>
      <c r="O22" s="284" t="s">
        <v>83</v>
      </c>
      <c r="P22" s="284"/>
      <c r="Q22" s="284"/>
      <c r="R22" s="284"/>
      <c r="S22" s="285" t="str">
        <f>'FORM SKP'!C7</f>
        <v>Pembina /IV.a</v>
      </c>
      <c r="T22" s="286"/>
      <c r="U22" s="286"/>
      <c r="V22" s="287"/>
    </row>
    <row r="23" spans="1:22" ht="30.75" customHeight="1">
      <c r="A23" s="31"/>
      <c r="B23" s="177" t="str">
        <f>S14</f>
        <v>JONI MAHYUDDIN</v>
      </c>
      <c r="C23" s="177"/>
      <c r="D23" s="177"/>
      <c r="E23" s="177"/>
      <c r="F23" s="177"/>
      <c r="G23" s="32"/>
      <c r="H23" s="32"/>
      <c r="I23" s="32"/>
      <c r="J23" s="35"/>
      <c r="M23" s="10"/>
      <c r="N23" s="121" t="s">
        <v>9</v>
      </c>
      <c r="O23" s="284" t="s">
        <v>84</v>
      </c>
      <c r="P23" s="284"/>
      <c r="Q23" s="284"/>
      <c r="R23" s="284"/>
      <c r="S23" s="285" t="str">
        <f>'FORM SKP'!C8</f>
        <v>Kepala Sub Bagian Sarana dan Prasarana</v>
      </c>
      <c r="T23" s="286"/>
      <c r="U23" s="286"/>
      <c r="V23" s="287"/>
    </row>
    <row r="24" spans="1:22" ht="30.75" customHeight="1">
      <c r="A24" s="31"/>
      <c r="B24" s="175" t="str">
        <f>S15</f>
        <v>19650627 198902 1 001</v>
      </c>
      <c r="C24" s="175"/>
      <c r="D24" s="175"/>
      <c r="E24" s="175"/>
      <c r="F24" s="175"/>
      <c r="G24" s="32"/>
      <c r="H24" s="32"/>
      <c r="I24" s="32"/>
      <c r="J24" s="35"/>
      <c r="M24" s="11"/>
      <c r="N24" s="121" t="s">
        <v>11</v>
      </c>
      <c r="O24" s="284" t="s">
        <v>85</v>
      </c>
      <c r="P24" s="284"/>
      <c r="Q24" s="284"/>
      <c r="R24" s="284"/>
      <c r="S24" s="285" t="str">
        <f>'FORM SKP'!C9</f>
        <v>Biro Humas Setda Prov. Sumbar</v>
      </c>
      <c r="T24" s="286"/>
      <c r="U24" s="286"/>
      <c r="V24" s="287"/>
    </row>
    <row r="25" spans="1:22" ht="33.75" customHeight="1">
      <c r="A25" s="12"/>
      <c r="B25" s="24"/>
      <c r="C25" s="24"/>
      <c r="D25" s="24"/>
      <c r="E25" s="24"/>
      <c r="F25" s="24"/>
      <c r="G25" s="155" t="s">
        <v>108</v>
      </c>
      <c r="H25" s="156" t="s">
        <v>140</v>
      </c>
      <c r="I25" s="156"/>
      <c r="J25" s="27"/>
      <c r="M25" s="6" t="s">
        <v>87</v>
      </c>
      <c r="N25" s="288" t="s">
        <v>14</v>
      </c>
      <c r="O25" s="289"/>
      <c r="P25" s="289"/>
      <c r="Q25" s="289"/>
      <c r="R25" s="289"/>
      <c r="S25" s="289"/>
      <c r="T25" s="289"/>
      <c r="U25" s="289"/>
      <c r="V25" s="290"/>
    </row>
    <row r="26" spans="1:22" ht="30.75" customHeight="1">
      <c r="A26" s="12"/>
      <c r="B26" s="24"/>
      <c r="C26" s="24"/>
      <c r="D26" s="24"/>
      <c r="E26" s="24"/>
      <c r="F26" s="24"/>
      <c r="G26" s="32"/>
      <c r="H26" s="175" t="s">
        <v>113</v>
      </c>
      <c r="I26" s="24"/>
      <c r="J26" s="27"/>
      <c r="M26" s="7"/>
      <c r="N26" s="8" t="s">
        <v>2</v>
      </c>
      <c r="O26" s="289" t="s">
        <v>82</v>
      </c>
      <c r="P26" s="289"/>
      <c r="Q26" s="289"/>
      <c r="R26" s="289"/>
      <c r="S26" s="291" t="str">
        <f>'DATA SKP'!E16</f>
        <v>DELMI, B.Sc</v>
      </c>
      <c r="T26" s="292"/>
      <c r="U26" s="292"/>
      <c r="V26" s="293"/>
    </row>
    <row r="27" spans="1:22" ht="30.75" customHeight="1">
      <c r="A27" s="12"/>
      <c r="B27" s="24"/>
      <c r="C27" s="24"/>
      <c r="D27" s="24"/>
      <c r="E27" s="24"/>
      <c r="F27" s="24"/>
      <c r="G27" s="32"/>
      <c r="H27" s="32"/>
      <c r="I27" s="32"/>
      <c r="J27" s="35"/>
      <c r="M27" s="7"/>
      <c r="N27" s="121" t="s">
        <v>5</v>
      </c>
      <c r="O27" s="284" t="s">
        <v>6</v>
      </c>
      <c r="P27" s="284"/>
      <c r="Q27" s="284"/>
      <c r="R27" s="284"/>
      <c r="S27" s="288" t="str">
        <f>'DATA SKP'!E17</f>
        <v>19611016 198603 1 006</v>
      </c>
      <c r="T27" s="289"/>
      <c r="U27" s="289"/>
      <c r="V27" s="290"/>
    </row>
    <row r="28" spans="1:22" ht="30.75" customHeight="1">
      <c r="A28" s="12"/>
      <c r="B28" s="24"/>
      <c r="C28" s="24"/>
      <c r="D28" s="24"/>
      <c r="E28" s="24"/>
      <c r="F28" s="24"/>
      <c r="G28" s="32"/>
      <c r="H28" s="32"/>
      <c r="I28" s="32"/>
      <c r="J28" s="35"/>
      <c r="M28" s="7"/>
      <c r="N28" s="121" t="s">
        <v>7</v>
      </c>
      <c r="O28" s="284" t="s">
        <v>83</v>
      </c>
      <c r="P28" s="284"/>
      <c r="Q28" s="284"/>
      <c r="R28" s="284"/>
      <c r="S28" s="288" t="str">
        <f>'DATA SKP'!E18</f>
        <v>Pembina Tk.I/ IV.b</v>
      </c>
      <c r="T28" s="289"/>
      <c r="U28" s="289"/>
      <c r="V28" s="290"/>
    </row>
    <row r="29" spans="1:22" ht="30.75" customHeight="1">
      <c r="A29" s="31"/>
      <c r="B29" s="32"/>
      <c r="C29" s="32"/>
      <c r="D29" s="32"/>
      <c r="E29" s="32"/>
      <c r="F29" s="32"/>
      <c r="G29" s="32"/>
      <c r="H29" s="177" t="str">
        <f>S26</f>
        <v>DELMI, B.Sc</v>
      </c>
      <c r="I29" s="177"/>
      <c r="J29" s="178"/>
      <c r="M29" s="7"/>
      <c r="N29" s="121" t="s">
        <v>9</v>
      </c>
      <c r="O29" s="284" t="s">
        <v>84</v>
      </c>
      <c r="P29" s="284"/>
      <c r="Q29" s="284"/>
      <c r="R29" s="284"/>
      <c r="S29" s="285" t="str">
        <f>'DATA SKP'!E19</f>
        <v>Kepala Bagian Pengelolaan Adm Informasi</v>
      </c>
      <c r="T29" s="286"/>
      <c r="U29" s="286"/>
      <c r="V29" s="287"/>
    </row>
    <row r="30" spans="1:22" ht="30.75" customHeight="1">
      <c r="A30" s="33"/>
      <c r="B30" s="34"/>
      <c r="C30" s="34"/>
      <c r="D30" s="34"/>
      <c r="E30" s="34"/>
      <c r="F30" s="34"/>
      <c r="G30" s="34"/>
      <c r="H30" s="180" t="str">
        <f>S27</f>
        <v>19611016 198603 1 006</v>
      </c>
      <c r="I30" s="180"/>
      <c r="J30" s="181"/>
      <c r="M30" s="9"/>
      <c r="N30" s="121" t="s">
        <v>11</v>
      </c>
      <c r="O30" s="284" t="s">
        <v>85</v>
      </c>
      <c r="P30" s="284"/>
      <c r="Q30" s="284"/>
      <c r="R30" s="284"/>
      <c r="S30" s="285" t="str">
        <f>'DATA SKP'!E20</f>
        <v>Biro Humas Setda Prov. Sumbar</v>
      </c>
      <c r="T30" s="286"/>
      <c r="U30" s="286"/>
      <c r="V30" s="287"/>
    </row>
    <row r="31" spans="1:22" ht="30.75" customHeight="1">
      <c r="A31" s="31"/>
      <c r="B31" s="34"/>
      <c r="C31" s="34"/>
      <c r="D31" s="34"/>
      <c r="E31" s="34"/>
      <c r="F31" s="34"/>
      <c r="G31" s="34"/>
      <c r="H31" s="180"/>
      <c r="I31" s="180"/>
      <c r="J31" s="206"/>
      <c r="M31" s="161"/>
      <c r="N31" s="205"/>
      <c r="O31" s="202"/>
      <c r="P31" s="202"/>
      <c r="Q31" s="202"/>
      <c r="R31" s="202"/>
      <c r="S31" s="203"/>
      <c r="T31" s="203"/>
      <c r="U31" s="203"/>
      <c r="V31" s="204"/>
    </row>
    <row r="32" spans="1:22" ht="30.75" customHeight="1">
      <c r="A32" s="31"/>
      <c r="B32" s="34"/>
      <c r="C32" s="34"/>
      <c r="D32" s="34"/>
      <c r="E32" s="34"/>
      <c r="F32" s="34"/>
      <c r="G32" s="34"/>
      <c r="H32" s="180"/>
      <c r="I32" s="180"/>
      <c r="J32" s="206"/>
      <c r="M32" s="25"/>
      <c r="N32" s="205"/>
      <c r="O32" s="202"/>
      <c r="P32" s="202"/>
      <c r="Q32" s="202"/>
      <c r="R32" s="202"/>
      <c r="S32" s="203"/>
      <c r="T32" s="203"/>
      <c r="U32" s="203"/>
      <c r="V32" s="204"/>
    </row>
    <row r="33" spans="1:22" ht="33.75" customHeight="1">
      <c r="A33" s="6" t="s">
        <v>88</v>
      </c>
      <c r="B33" s="288" t="s">
        <v>89</v>
      </c>
      <c r="C33" s="289"/>
      <c r="D33" s="289"/>
      <c r="E33" s="289"/>
      <c r="F33" s="289"/>
      <c r="G33" s="289"/>
      <c r="H33" s="289"/>
      <c r="I33" s="290"/>
      <c r="J33" s="26" t="s">
        <v>90</v>
      </c>
      <c r="M33" s="115" t="s">
        <v>96</v>
      </c>
      <c r="N33" s="161" t="s">
        <v>102</v>
      </c>
      <c r="O33" s="161"/>
      <c r="P33" s="161"/>
      <c r="Q33" s="161"/>
      <c r="R33" s="161"/>
      <c r="S33" s="161"/>
      <c r="T33" s="23"/>
      <c r="U33" s="161"/>
      <c r="V33" s="120"/>
    </row>
    <row r="34" spans="1:22">
      <c r="A34" s="12"/>
      <c r="B34" s="295" t="s">
        <v>91</v>
      </c>
      <c r="C34" s="297" t="s">
        <v>92</v>
      </c>
      <c r="D34" s="297"/>
      <c r="E34" s="297"/>
      <c r="F34" s="297"/>
      <c r="G34" s="297"/>
      <c r="H34" s="298">
        <v>90.35</v>
      </c>
      <c r="I34" s="300" t="s">
        <v>93</v>
      </c>
      <c r="J34" s="306">
        <f>H34*60%</f>
        <v>54.209999999999994</v>
      </c>
      <c r="M34" s="12"/>
      <c r="N34" s="24"/>
      <c r="O34" s="24"/>
      <c r="P34" s="24"/>
      <c r="Q34" s="24"/>
      <c r="R34" s="24"/>
      <c r="S34" s="24"/>
      <c r="T34" s="165"/>
      <c r="U34" s="24"/>
      <c r="V34" s="167"/>
    </row>
    <row r="35" spans="1:22">
      <c r="A35" s="12"/>
      <c r="B35" s="296"/>
      <c r="C35" s="284"/>
      <c r="D35" s="284"/>
      <c r="E35" s="284"/>
      <c r="F35" s="284"/>
      <c r="G35" s="284"/>
      <c r="H35" s="299"/>
      <c r="I35" s="301"/>
      <c r="J35" s="307"/>
      <c r="M35" s="12"/>
      <c r="N35" s="24"/>
      <c r="O35" s="24"/>
      <c r="P35" s="24"/>
      <c r="Q35" s="24"/>
      <c r="R35" s="24"/>
      <c r="S35" s="24"/>
      <c r="T35" s="165"/>
      <c r="U35" s="24"/>
      <c r="V35" s="167"/>
    </row>
    <row r="36" spans="1:22" ht="36" customHeight="1">
      <c r="A36" s="12"/>
      <c r="B36" s="295" t="s">
        <v>5</v>
      </c>
      <c r="C36" s="308" t="s">
        <v>94</v>
      </c>
      <c r="D36" s="309"/>
      <c r="E36" s="116" t="s">
        <v>81</v>
      </c>
      <c r="F36" s="289" t="str">
        <f>'abaikan saja PERILAKU KERJA'!E12</f>
        <v>Orientasi Pelayanan</v>
      </c>
      <c r="G36" s="290"/>
      <c r="H36" s="14">
        <f>'abaikan saja PERILAKU KERJA'!H12</f>
        <v>86</v>
      </c>
      <c r="I36" s="11" t="str">
        <f>'abaikan saja PERILAKU KERJA'!I12</f>
        <v>(Baik)</v>
      </c>
      <c r="J36" s="27"/>
      <c r="M36" s="12"/>
      <c r="N36" s="24"/>
      <c r="O36" s="166"/>
      <c r="P36" s="166"/>
      <c r="Q36" s="118"/>
      <c r="R36" s="24"/>
      <c r="S36" s="24"/>
      <c r="T36" s="162"/>
      <c r="U36" s="118"/>
      <c r="V36" s="27"/>
    </row>
    <row r="37" spans="1:22" ht="36" customHeight="1">
      <c r="A37" s="12"/>
      <c r="B37" s="282"/>
      <c r="C37" s="310"/>
      <c r="D37" s="311"/>
      <c r="E37" s="116" t="s">
        <v>86</v>
      </c>
      <c r="F37" s="289" t="str">
        <f>'abaikan saja PERILAKU KERJA'!E13</f>
        <v>Integritas</v>
      </c>
      <c r="G37" s="290"/>
      <c r="H37" s="14">
        <f>'abaikan saja PERILAKU KERJA'!H13</f>
        <v>86</v>
      </c>
      <c r="I37" s="11" t="str">
        <f>'abaikan saja PERILAKU KERJA'!I13</f>
        <v>(Baik)</v>
      </c>
      <c r="J37" s="27"/>
      <c r="M37" s="12"/>
      <c r="N37" s="24"/>
      <c r="O37" s="166"/>
      <c r="P37" s="166"/>
      <c r="Q37" s="118"/>
      <c r="R37" s="24"/>
      <c r="S37" s="24"/>
      <c r="T37" s="162"/>
      <c r="U37" s="118"/>
      <c r="V37" s="27"/>
    </row>
    <row r="38" spans="1:22" ht="36" customHeight="1">
      <c r="A38" s="12"/>
      <c r="B38" s="282"/>
      <c r="C38" s="310"/>
      <c r="D38" s="311"/>
      <c r="E38" s="116" t="s">
        <v>87</v>
      </c>
      <c r="F38" s="289" t="str">
        <f>'abaikan saja PERILAKU KERJA'!E14</f>
        <v>Komitmen</v>
      </c>
      <c r="G38" s="290"/>
      <c r="H38" s="14">
        <f>'abaikan saja PERILAKU KERJA'!H14</f>
        <v>91</v>
      </c>
      <c r="I38" s="11" t="str">
        <f>'abaikan saja PERILAKU KERJA'!I14</f>
        <v>(Sangat Baik)</v>
      </c>
      <c r="J38" s="27"/>
      <c r="M38" s="12"/>
      <c r="N38" s="24"/>
      <c r="O38" s="166"/>
      <c r="P38" s="166"/>
      <c r="Q38" s="118"/>
      <c r="R38" s="24"/>
      <c r="S38" s="24"/>
      <c r="T38" s="162"/>
      <c r="U38" s="118"/>
      <c r="V38" s="27"/>
    </row>
    <row r="39" spans="1:22" ht="36" customHeight="1">
      <c r="A39" s="12"/>
      <c r="B39" s="282"/>
      <c r="C39" s="310"/>
      <c r="D39" s="311"/>
      <c r="E39" s="116">
        <v>4</v>
      </c>
      <c r="F39" s="289" t="str">
        <f>'abaikan saja PERILAKU KERJA'!E15</f>
        <v>Disiplin</v>
      </c>
      <c r="G39" s="290"/>
      <c r="H39" s="14">
        <f>'abaikan saja PERILAKU KERJA'!H15</f>
        <v>86</v>
      </c>
      <c r="I39" s="11" t="str">
        <f>'abaikan saja PERILAKU KERJA'!I15</f>
        <v>(Baik)</v>
      </c>
      <c r="J39" s="27"/>
      <c r="M39" s="12"/>
      <c r="N39" s="24"/>
      <c r="O39" s="166"/>
      <c r="P39" s="166"/>
      <c r="Q39" s="118"/>
      <c r="R39" s="24"/>
      <c r="S39" s="24"/>
      <c r="T39" s="162"/>
      <c r="U39" s="118"/>
      <c r="V39" s="27"/>
    </row>
    <row r="40" spans="1:22" ht="36" customHeight="1">
      <c r="A40" s="12"/>
      <c r="B40" s="282"/>
      <c r="C40" s="310"/>
      <c r="D40" s="311"/>
      <c r="E40" s="116" t="s">
        <v>95</v>
      </c>
      <c r="F40" s="289" t="str">
        <f>'abaikan saja PERILAKU KERJA'!E16</f>
        <v>Kerjasama</v>
      </c>
      <c r="G40" s="290"/>
      <c r="H40" s="14">
        <f>'abaikan saja PERILAKU KERJA'!H16</f>
        <v>86</v>
      </c>
      <c r="I40" s="11" t="str">
        <f>'abaikan saja PERILAKU KERJA'!I16</f>
        <v>(Baik)</v>
      </c>
      <c r="J40" s="27"/>
      <c r="M40" s="12"/>
      <c r="N40" s="24"/>
      <c r="O40" s="166"/>
      <c r="P40" s="166"/>
      <c r="Q40" s="118"/>
      <c r="R40" s="24"/>
      <c r="S40" s="24"/>
      <c r="T40" s="162"/>
      <c r="U40" s="118"/>
      <c r="V40" s="27"/>
    </row>
    <row r="41" spans="1:22" ht="36" customHeight="1">
      <c r="A41" s="12"/>
      <c r="B41" s="282"/>
      <c r="C41" s="310"/>
      <c r="D41" s="311"/>
      <c r="E41" s="116" t="s">
        <v>96</v>
      </c>
      <c r="F41" s="289" t="str">
        <f>'abaikan saja PERILAKU KERJA'!E17</f>
        <v>Kepemimpinan</v>
      </c>
      <c r="G41" s="290"/>
      <c r="H41" s="16" t="e">
        <f>'abaikan saja PERILAKU KERJA'!#REF!</f>
        <v>#REF!</v>
      </c>
      <c r="I41" s="28" t="e">
        <f>'abaikan saja PERILAKU KERJA'!#REF!</f>
        <v>#REF!</v>
      </c>
      <c r="J41" s="27"/>
      <c r="M41" s="12"/>
      <c r="N41" s="24"/>
      <c r="O41" s="166"/>
      <c r="P41" s="166"/>
      <c r="Q41" s="118"/>
      <c r="R41" s="24"/>
      <c r="S41" s="24"/>
      <c r="T41" s="163"/>
      <c r="U41" s="164"/>
      <c r="V41" s="27"/>
    </row>
    <row r="42" spans="1:22" ht="36" customHeight="1">
      <c r="A42" s="12"/>
      <c r="B42" s="282"/>
      <c r="C42" s="310"/>
      <c r="D42" s="311"/>
      <c r="E42" s="288" t="s">
        <v>78</v>
      </c>
      <c r="F42" s="289"/>
      <c r="G42" s="290"/>
      <c r="H42" s="17">
        <f>'abaikan saja PERILAKU KERJA'!H18</f>
        <v>435</v>
      </c>
      <c r="I42" s="102" t="e">
        <f>'abaikan saja PERILAKU KERJA'!#REF!</f>
        <v>#REF!</v>
      </c>
      <c r="J42" s="27"/>
      <c r="M42" s="12"/>
      <c r="N42" s="24"/>
      <c r="O42" s="166"/>
      <c r="P42" s="166"/>
      <c r="Q42" s="24"/>
      <c r="R42" s="24"/>
      <c r="S42" s="32"/>
      <c r="T42" s="32"/>
      <c r="U42" s="173" t="s">
        <v>141</v>
      </c>
      <c r="V42" s="27"/>
    </row>
    <row r="43" spans="1:22" ht="36" customHeight="1">
      <c r="A43" s="12"/>
      <c r="B43" s="282"/>
      <c r="C43" s="310"/>
      <c r="D43" s="311"/>
      <c r="E43" s="288" t="s">
        <v>79</v>
      </c>
      <c r="F43" s="289"/>
      <c r="G43" s="290"/>
      <c r="H43" s="117">
        <f>'abaikan saja PERILAKU KERJA'!H19</f>
        <v>87</v>
      </c>
      <c r="I43" s="6" t="str">
        <f>'abaikan saja PERILAKU KERJA'!I19</f>
        <v>(Baik)</v>
      </c>
      <c r="J43" s="27"/>
      <c r="M43" s="33"/>
      <c r="N43" s="34"/>
      <c r="O43" s="34"/>
      <c r="P43" s="168"/>
      <c r="Q43" s="25"/>
      <c r="R43" s="25"/>
      <c r="S43" s="25"/>
      <c r="T43" s="169"/>
      <c r="U43" s="34"/>
      <c r="V43" s="13"/>
    </row>
    <row r="44" spans="1:22" ht="36" customHeight="1">
      <c r="A44" s="18"/>
      <c r="B44" s="296"/>
      <c r="C44" s="312"/>
      <c r="D44" s="313"/>
      <c r="E44" s="19" t="s">
        <v>97</v>
      </c>
      <c r="F44" s="20"/>
      <c r="G44" s="20"/>
      <c r="H44" s="21">
        <f>H43</f>
        <v>87</v>
      </c>
      <c r="I44" s="114" t="s">
        <v>98</v>
      </c>
      <c r="J44" s="15">
        <f>H44*40%</f>
        <v>34.800000000000004</v>
      </c>
      <c r="M44" s="115" t="s">
        <v>103</v>
      </c>
      <c r="N44" s="161" t="s">
        <v>114</v>
      </c>
      <c r="O44" s="182"/>
      <c r="P44" s="161"/>
      <c r="Q44" s="161"/>
      <c r="R44" s="161"/>
      <c r="S44" s="161"/>
      <c r="T44" s="170"/>
      <c r="U44" s="113"/>
      <c r="V44" s="171"/>
    </row>
    <row r="45" spans="1:22" ht="21.75" customHeight="1">
      <c r="A45" s="295" t="s">
        <v>99</v>
      </c>
      <c r="B45" s="302"/>
      <c r="C45" s="302"/>
      <c r="D45" s="302"/>
      <c r="E45" s="302"/>
      <c r="F45" s="302"/>
      <c r="G45" s="302"/>
      <c r="H45" s="302"/>
      <c r="I45" s="303"/>
      <c r="J45" s="117">
        <f>J34+J44</f>
        <v>89.009999999999991</v>
      </c>
      <c r="M45" s="12"/>
      <c r="N45" s="24"/>
      <c r="O45" s="32"/>
      <c r="P45" s="24"/>
      <c r="Q45" s="24"/>
      <c r="R45" s="24"/>
      <c r="S45" s="24"/>
      <c r="T45" s="24"/>
      <c r="U45" s="24"/>
      <c r="V45" s="172"/>
    </row>
    <row r="46" spans="1:22" ht="21.75" customHeight="1">
      <c r="A46" s="296"/>
      <c r="B46" s="304"/>
      <c r="C46" s="304"/>
      <c r="D46" s="304"/>
      <c r="E46" s="304"/>
      <c r="F46" s="304"/>
      <c r="G46" s="304"/>
      <c r="H46" s="304"/>
      <c r="I46" s="305"/>
      <c r="J46" s="11" t="str">
        <f>IF(J45&lt;=50,"(Buruk)",IF(J45&lt;=60,"(Kurang)",IF(J45&lt;=75,"(Cukup)",IF(J45&lt;=90.99,"(Baik)","(Sangat Baik)"))))</f>
        <v>(Baik)</v>
      </c>
      <c r="M46" s="31"/>
      <c r="N46" s="32"/>
      <c r="O46" s="24"/>
      <c r="P46" s="24"/>
      <c r="Q46" s="24"/>
      <c r="R46" s="24"/>
      <c r="S46" s="24"/>
      <c r="T46" s="24"/>
      <c r="U46" s="24"/>
      <c r="V46" s="119"/>
    </row>
    <row r="47" spans="1:22" s="1" customFormat="1" ht="30" customHeight="1">
      <c r="A47" s="22" t="s">
        <v>95</v>
      </c>
      <c r="B47" s="23" t="s">
        <v>100</v>
      </c>
      <c r="C47" s="23"/>
      <c r="D47" s="23"/>
      <c r="E47" s="23"/>
      <c r="F47" s="23"/>
      <c r="G47" s="23"/>
      <c r="H47" s="23"/>
      <c r="I47" s="23"/>
      <c r="J47" s="29"/>
      <c r="M47" s="159"/>
      <c r="N47" s="156"/>
      <c r="O47" s="156"/>
      <c r="P47" s="156"/>
      <c r="Q47" s="156"/>
      <c r="R47" s="156"/>
      <c r="S47" s="156"/>
      <c r="T47" s="156"/>
      <c r="U47" s="156"/>
      <c r="V47" s="157"/>
    </row>
    <row r="48" spans="1:22">
      <c r="A48" s="12"/>
      <c r="B48" s="24" t="s">
        <v>101</v>
      </c>
      <c r="C48" s="24"/>
      <c r="D48" s="24"/>
      <c r="E48" s="24"/>
      <c r="F48" s="24"/>
      <c r="G48" s="24"/>
      <c r="H48" s="24"/>
      <c r="I48" s="24"/>
      <c r="J48" s="27"/>
      <c r="M48" s="12"/>
      <c r="N48" s="24"/>
      <c r="O48" s="24"/>
      <c r="P48" s="24"/>
      <c r="Q48" s="24"/>
      <c r="R48" s="24"/>
      <c r="S48" s="24"/>
      <c r="T48" s="24"/>
      <c r="U48" s="24"/>
      <c r="V48" s="27"/>
    </row>
    <row r="49" spans="1:22">
      <c r="A49" s="12"/>
      <c r="B49" s="24"/>
      <c r="C49" s="24"/>
      <c r="D49" s="24"/>
      <c r="E49" s="24"/>
      <c r="F49" s="24"/>
      <c r="G49" s="24"/>
      <c r="H49" s="24"/>
      <c r="I49" s="24"/>
      <c r="J49" s="27"/>
      <c r="M49" s="12"/>
      <c r="N49" s="24"/>
      <c r="O49" s="24"/>
      <c r="P49" s="24"/>
      <c r="Q49" s="24"/>
      <c r="R49" s="24"/>
      <c r="S49" s="24"/>
      <c r="T49" s="24"/>
      <c r="U49" s="24"/>
      <c r="V49" s="27"/>
    </row>
    <row r="50" spans="1:22">
      <c r="A50" s="12"/>
      <c r="B50" s="24"/>
      <c r="C50" s="24"/>
      <c r="D50" s="24"/>
      <c r="E50" s="24"/>
      <c r="F50" s="24"/>
      <c r="G50" s="24"/>
      <c r="H50" s="24"/>
      <c r="I50" s="24"/>
      <c r="J50" s="27"/>
      <c r="M50" s="12"/>
      <c r="N50" s="24"/>
      <c r="O50" s="24"/>
      <c r="P50" s="24"/>
      <c r="Q50" s="24"/>
      <c r="R50" s="24"/>
      <c r="S50" s="24"/>
      <c r="T50" s="24"/>
      <c r="U50" s="24"/>
      <c r="V50" s="27"/>
    </row>
    <row r="51" spans="1:22">
      <c r="A51" s="12"/>
      <c r="B51" s="24"/>
      <c r="C51" s="24"/>
      <c r="D51" s="24"/>
      <c r="E51" s="24"/>
      <c r="F51" s="24"/>
      <c r="G51" s="24"/>
      <c r="H51" s="24"/>
      <c r="I51" s="24"/>
      <c r="J51" s="27"/>
      <c r="M51" s="12"/>
      <c r="N51" s="24"/>
      <c r="O51" s="24"/>
      <c r="P51" s="24"/>
      <c r="Q51" s="24"/>
      <c r="R51" s="24"/>
      <c r="S51" s="24"/>
      <c r="T51" s="24"/>
      <c r="U51" s="24"/>
      <c r="V51" s="27"/>
    </row>
    <row r="52" spans="1:22">
      <c r="A52" s="12"/>
      <c r="B52" s="24"/>
      <c r="C52" s="24"/>
      <c r="D52" s="24"/>
      <c r="E52" s="24"/>
      <c r="F52" s="24"/>
      <c r="G52" s="24"/>
      <c r="H52" s="24"/>
      <c r="I52" s="24"/>
      <c r="J52" s="27"/>
      <c r="M52" s="12"/>
      <c r="N52" s="24"/>
      <c r="O52" s="24"/>
      <c r="P52" s="24"/>
      <c r="Q52" s="24"/>
      <c r="R52" s="24"/>
      <c r="S52" s="24"/>
      <c r="T52" s="24"/>
      <c r="U52" s="24"/>
      <c r="V52" s="27"/>
    </row>
    <row r="53" spans="1:22">
      <c r="A53" s="12"/>
      <c r="B53" s="24"/>
      <c r="C53" s="24"/>
      <c r="D53" s="24"/>
      <c r="E53" s="24"/>
      <c r="F53" s="24"/>
      <c r="G53" s="24"/>
      <c r="H53" s="24"/>
      <c r="I53" s="24"/>
      <c r="J53" s="27"/>
      <c r="M53" s="12"/>
      <c r="N53" s="24"/>
      <c r="O53" s="24"/>
      <c r="P53" s="24"/>
      <c r="Q53" s="24"/>
      <c r="R53" s="24"/>
      <c r="S53" s="24"/>
      <c r="T53" s="24"/>
      <c r="U53" s="24"/>
      <c r="V53" s="27"/>
    </row>
    <row r="54" spans="1:22">
      <c r="A54" s="12"/>
      <c r="B54" s="24"/>
      <c r="C54" s="24"/>
      <c r="D54" s="24"/>
      <c r="E54" s="24"/>
      <c r="F54" s="24"/>
      <c r="G54" s="24"/>
      <c r="H54" s="24"/>
      <c r="I54" s="24"/>
      <c r="J54" s="27"/>
      <c r="M54" s="12"/>
      <c r="N54" s="24"/>
      <c r="O54" s="24"/>
      <c r="P54" s="24"/>
      <c r="Q54" s="24"/>
      <c r="R54" s="24"/>
      <c r="S54" s="24"/>
      <c r="T54" s="24"/>
      <c r="U54" s="24"/>
      <c r="V54" s="27"/>
    </row>
    <row r="55" spans="1:22">
      <c r="A55" s="12"/>
      <c r="B55" s="24"/>
      <c r="C55" s="24"/>
      <c r="D55" s="24"/>
      <c r="E55" s="24"/>
      <c r="F55" s="24"/>
      <c r="G55" s="24"/>
      <c r="H55" s="24"/>
      <c r="I55" s="24"/>
      <c r="J55" s="27"/>
      <c r="M55" s="12"/>
      <c r="N55" s="24"/>
      <c r="O55" s="24"/>
      <c r="P55" s="24"/>
      <c r="Q55" s="24"/>
      <c r="R55" s="24"/>
      <c r="S55" s="24"/>
      <c r="T55" s="24"/>
      <c r="U55" s="24"/>
      <c r="V55" s="27"/>
    </row>
    <row r="56" spans="1:22">
      <c r="A56" s="12"/>
      <c r="B56" s="24"/>
      <c r="C56" s="24"/>
      <c r="D56" s="24"/>
      <c r="E56" s="24"/>
      <c r="F56" s="24"/>
      <c r="G56" s="24"/>
      <c r="H56" s="24"/>
      <c r="I56" s="24"/>
      <c r="J56" s="27"/>
      <c r="M56" s="12"/>
      <c r="N56" s="24"/>
      <c r="O56" s="24"/>
      <c r="P56" s="24"/>
      <c r="Q56" s="24"/>
      <c r="R56" s="24"/>
      <c r="S56" s="24"/>
      <c r="T56" s="24"/>
      <c r="U56" s="24"/>
      <c r="V56" s="27"/>
    </row>
    <row r="57" spans="1:22">
      <c r="A57" s="12"/>
      <c r="B57" s="24"/>
      <c r="C57" s="24"/>
      <c r="D57" s="24"/>
      <c r="E57" s="24"/>
      <c r="F57" s="24"/>
      <c r="G57" s="24"/>
      <c r="H57" s="24"/>
      <c r="I57" s="24"/>
      <c r="J57" s="27"/>
      <c r="M57" s="12"/>
      <c r="N57" s="24"/>
      <c r="O57" s="24"/>
      <c r="P57" s="24"/>
      <c r="Q57" s="24"/>
      <c r="R57" s="24"/>
      <c r="S57" s="24"/>
      <c r="T57" s="24"/>
      <c r="U57" s="24"/>
      <c r="V57" s="27"/>
    </row>
    <row r="58" spans="1:22">
      <c r="A58" s="12"/>
      <c r="B58" s="24"/>
      <c r="C58" s="24"/>
      <c r="D58" s="24"/>
      <c r="E58" s="24"/>
      <c r="F58" s="24"/>
      <c r="G58" s="24"/>
      <c r="H58" s="24"/>
      <c r="I58" s="24"/>
      <c r="J58" s="27"/>
      <c r="M58" s="12"/>
      <c r="N58" s="24"/>
      <c r="O58" s="24"/>
      <c r="P58" s="24"/>
      <c r="Q58" s="24"/>
      <c r="R58" s="24"/>
      <c r="S58" s="24"/>
      <c r="T58" s="24"/>
      <c r="U58" s="24"/>
      <c r="V58" s="27"/>
    </row>
    <row r="59" spans="1:22">
      <c r="A59" s="12"/>
      <c r="B59" s="24"/>
      <c r="C59" s="24"/>
      <c r="D59" s="24"/>
      <c r="E59" s="24"/>
      <c r="F59" s="24"/>
      <c r="G59" s="24"/>
      <c r="H59" s="24"/>
      <c r="I59" s="24"/>
      <c r="J59" s="27"/>
      <c r="M59" s="12"/>
      <c r="N59" s="24"/>
      <c r="O59" s="24"/>
      <c r="P59" s="24"/>
      <c r="Q59" s="24"/>
      <c r="R59" s="24"/>
      <c r="S59" s="24"/>
      <c r="T59" s="24"/>
      <c r="U59" s="24"/>
      <c r="V59" s="27"/>
    </row>
    <row r="60" spans="1:22">
      <c r="A60" s="12"/>
      <c r="B60" s="24"/>
      <c r="C60" s="24"/>
      <c r="D60" s="24"/>
      <c r="E60" s="24"/>
      <c r="F60" s="24"/>
      <c r="G60" s="24"/>
      <c r="H60" s="24"/>
      <c r="I60" s="24"/>
      <c r="J60" s="27"/>
      <c r="M60" s="12"/>
      <c r="N60" s="24"/>
      <c r="O60" s="24"/>
      <c r="P60" s="24"/>
      <c r="Q60" s="24"/>
      <c r="R60" s="24"/>
      <c r="S60" s="24"/>
      <c r="T60" s="24"/>
      <c r="U60" s="24"/>
      <c r="V60" s="27"/>
    </row>
    <row r="61" spans="1:22">
      <c r="A61" s="12"/>
      <c r="B61" s="24"/>
      <c r="C61" s="24"/>
      <c r="D61" s="24"/>
      <c r="E61" s="24"/>
      <c r="F61" s="24"/>
      <c r="G61" s="24"/>
      <c r="H61" s="24"/>
      <c r="I61" s="24"/>
      <c r="J61" s="27"/>
      <c r="M61" s="12"/>
      <c r="N61" s="24"/>
      <c r="O61" s="24"/>
      <c r="P61" s="24"/>
      <c r="Q61" s="24"/>
      <c r="R61" s="24"/>
      <c r="S61" s="24"/>
      <c r="T61" s="24"/>
      <c r="U61" s="24"/>
      <c r="V61" s="27"/>
    </row>
    <row r="62" spans="1:22">
      <c r="A62" s="12"/>
      <c r="B62" s="24"/>
      <c r="C62" s="24"/>
      <c r="D62" s="24"/>
      <c r="E62" s="24"/>
      <c r="F62" s="24"/>
      <c r="G62" s="24"/>
      <c r="H62" s="24"/>
      <c r="I62" s="24"/>
      <c r="J62" s="27"/>
      <c r="M62" s="12"/>
      <c r="N62" s="24"/>
      <c r="O62" s="24"/>
      <c r="P62" s="24"/>
      <c r="Q62" s="24"/>
      <c r="R62" s="24"/>
      <c r="S62" s="24"/>
      <c r="T62" s="24"/>
      <c r="U62" s="24"/>
      <c r="V62" s="27"/>
    </row>
    <row r="63" spans="1:22">
      <c r="A63" s="12"/>
      <c r="B63" s="24"/>
      <c r="C63" s="24"/>
      <c r="D63" s="24"/>
      <c r="E63" s="24"/>
      <c r="F63" s="24"/>
      <c r="G63" s="24"/>
      <c r="H63" s="24"/>
      <c r="I63" s="109"/>
      <c r="J63" s="27"/>
      <c r="M63" s="12"/>
      <c r="N63" s="24"/>
      <c r="O63" s="24"/>
      <c r="P63" s="24"/>
      <c r="Q63" s="24"/>
      <c r="R63" s="24"/>
      <c r="S63" s="24"/>
      <c r="T63" s="24"/>
      <c r="U63" s="109"/>
      <c r="V63" s="27"/>
    </row>
    <row r="64" spans="1:22">
      <c r="A64" s="12"/>
      <c r="B64" s="24"/>
      <c r="C64" s="24"/>
      <c r="D64" s="24"/>
      <c r="E64" s="24"/>
      <c r="F64" s="24"/>
      <c r="G64" s="24"/>
      <c r="H64" s="24"/>
      <c r="I64" s="32"/>
      <c r="J64" s="27"/>
      <c r="M64" s="12"/>
      <c r="N64" s="24"/>
      <c r="O64" s="24"/>
      <c r="P64" s="24"/>
      <c r="Q64" s="24"/>
      <c r="R64" s="24"/>
      <c r="S64" s="24"/>
      <c r="T64" s="24"/>
      <c r="U64" s="32"/>
      <c r="V64" s="27"/>
    </row>
    <row r="65" spans="1:22">
      <c r="A65" s="18"/>
      <c r="B65" s="25"/>
      <c r="C65" s="25"/>
      <c r="D65" s="25"/>
      <c r="E65" s="25"/>
      <c r="F65" s="25"/>
      <c r="G65" s="25"/>
      <c r="H65" s="25"/>
      <c r="I65" s="25"/>
      <c r="J65" s="13"/>
      <c r="M65" s="18"/>
      <c r="N65" s="25"/>
      <c r="O65" s="25"/>
      <c r="P65" s="25"/>
      <c r="Q65" s="25"/>
      <c r="R65" s="25"/>
      <c r="S65" s="25"/>
      <c r="T65" s="25"/>
      <c r="U65" s="25"/>
      <c r="V65" s="13"/>
    </row>
    <row r="66" spans="1:22" ht="30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158"/>
      <c r="N66" s="156"/>
      <c r="O66" s="156"/>
      <c r="P66" s="156"/>
      <c r="Q66" s="156"/>
      <c r="R66" s="156"/>
      <c r="S66" s="156"/>
      <c r="T66" s="156"/>
      <c r="U66" s="156"/>
      <c r="V66" s="156"/>
    </row>
    <row r="67" spans="1:22" ht="36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24"/>
      <c r="N67" s="24"/>
      <c r="O67" s="24"/>
      <c r="P67" s="24"/>
      <c r="Q67" s="24"/>
      <c r="R67" s="24"/>
      <c r="S67" s="24"/>
      <c r="T67" s="24"/>
      <c r="U67" s="24"/>
      <c r="V67" s="24"/>
    </row>
    <row r="68" spans="1:2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</row>
    <row r="69" spans="1:2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</row>
    <row r="70" spans="1:2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</row>
  </sheetData>
  <mergeCells count="54">
    <mergeCell ref="A45:I46"/>
    <mergeCell ref="J34:J35"/>
    <mergeCell ref="B36:B44"/>
    <mergeCell ref="C36:D44"/>
    <mergeCell ref="F36:G36"/>
    <mergeCell ref="F37:G37"/>
    <mergeCell ref="F38:G38"/>
    <mergeCell ref="F39:G39"/>
    <mergeCell ref="F40:G40"/>
    <mergeCell ref="F41:G41"/>
    <mergeCell ref="E42:G42"/>
    <mergeCell ref="E43:G43"/>
    <mergeCell ref="B33:I33"/>
    <mergeCell ref="B34:B35"/>
    <mergeCell ref="C34:G35"/>
    <mergeCell ref="H34:H35"/>
    <mergeCell ref="I34:I35"/>
    <mergeCell ref="M7:V7"/>
    <mergeCell ref="M8:V8"/>
    <mergeCell ref="T11:V11"/>
    <mergeCell ref="N13:V13"/>
    <mergeCell ref="O14:R14"/>
    <mergeCell ref="S14:V14"/>
    <mergeCell ref="O15:R15"/>
    <mergeCell ref="S15:V15"/>
    <mergeCell ref="O16:R16"/>
    <mergeCell ref="S16:V16"/>
    <mergeCell ref="O17:R17"/>
    <mergeCell ref="S17:V17"/>
    <mergeCell ref="O22:R22"/>
    <mergeCell ref="S22:V22"/>
    <mergeCell ref="O23:R23"/>
    <mergeCell ref="S23:V23"/>
    <mergeCell ref="O18:R18"/>
    <mergeCell ref="S18:V18"/>
    <mergeCell ref="N19:V19"/>
    <mergeCell ref="O20:R20"/>
    <mergeCell ref="S20:V20"/>
    <mergeCell ref="A21:F21"/>
    <mergeCell ref="O30:R30"/>
    <mergeCell ref="S30:V30"/>
    <mergeCell ref="O27:R27"/>
    <mergeCell ref="S27:V27"/>
    <mergeCell ref="O28:R28"/>
    <mergeCell ref="S28:V28"/>
    <mergeCell ref="O29:R29"/>
    <mergeCell ref="S29:V29"/>
    <mergeCell ref="O24:R24"/>
    <mergeCell ref="S24:V24"/>
    <mergeCell ref="N25:V25"/>
    <mergeCell ref="O26:R26"/>
    <mergeCell ref="S26:V26"/>
    <mergeCell ref="O21:R21"/>
    <mergeCell ref="S21:V21"/>
  </mergeCells>
  <printOptions horizontalCentered="1" verticalCentered="1"/>
  <pageMargins left="0.82" right="0.39370078740157483" top="0.57999999999999996" bottom="0.46" header="0.46" footer="0.43"/>
  <pageSetup paperSize="5" scale="70" pageOrder="overThenDown" orientation="landscape" horizontalDpi="4294967293" verticalDpi="300" r:id="rId1"/>
  <headerFooter alignWithMargins="0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Menu</vt:lpstr>
      <vt:lpstr>DATA SKP</vt:lpstr>
      <vt:lpstr>COVER</vt:lpstr>
      <vt:lpstr>FORM SKP</vt:lpstr>
      <vt:lpstr>PENGUKURAN</vt:lpstr>
      <vt:lpstr>abaikan saja PERILAKU KERJA</vt:lpstr>
      <vt:lpstr>abaikan saja PENILAIAN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bkn</dc:creator>
  <cp:lastModifiedBy>lsn</cp:lastModifiedBy>
  <cp:lastPrinted>2019-01-29T01:38:43Z</cp:lastPrinted>
  <dcterms:created xsi:type="dcterms:W3CDTF">2016-03-28T10:34:45Z</dcterms:created>
  <dcterms:modified xsi:type="dcterms:W3CDTF">2019-01-29T01:39:11Z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1033-9.1.0.4550</vt:lpwstr>
  </property>
</Properties>
</file>