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480" yWindow="2580" windowWidth="11355" windowHeight="5910" tabRatio="686" activeTab="5"/>
  </bookViews>
  <sheets>
    <sheet name="Menu" sheetId="8" r:id="rId1"/>
    <sheet name="DATA SKP" sheetId="9" r:id="rId2"/>
    <sheet name="COVER" sheetId="10" r:id="rId3"/>
    <sheet name="FORM SKP" sheetId="1" r:id="rId4"/>
    <sheet name="PENGUKURAN" sheetId="2" r:id="rId5"/>
    <sheet name="PERILAKU KERJA" sheetId="3" r:id="rId6"/>
    <sheet name="PENILAIAN" sheetId="4" r:id="rId7"/>
  </sheets>
  <definedNames>
    <definedName name="_xlnm.Print_Area" localSheetId="3">'FORM SKP'!$A$1:$K$28</definedName>
  </definedNames>
  <calcPr calcId="144525"/>
</workbook>
</file>

<file path=xl/calcChain.xml><?xml version="1.0" encoding="utf-8"?>
<calcChain xmlns="http://schemas.openxmlformats.org/spreadsheetml/2006/main">
  <c r="T22" i="2" l="1"/>
  <c r="B14" i="2" l="1"/>
  <c r="C14" i="2"/>
  <c r="E14" i="2"/>
  <c r="F14" i="2"/>
  <c r="G14" i="2"/>
  <c r="H14" i="2"/>
  <c r="I14" i="2"/>
  <c r="J14" i="2"/>
  <c r="L14" i="2"/>
  <c r="T14" i="2"/>
  <c r="W14" i="2"/>
  <c r="X14" i="2"/>
  <c r="Y14" i="2"/>
  <c r="Z14" i="2"/>
  <c r="AA14" i="2"/>
  <c r="AB14" i="2"/>
  <c r="AC14" i="2"/>
  <c r="AD14" i="2"/>
  <c r="AE14" i="2"/>
  <c r="AF14" i="2"/>
  <c r="AK14" i="2"/>
  <c r="AL14" i="2"/>
  <c r="E17" i="1"/>
  <c r="AM14" i="2" l="1"/>
  <c r="AG14" i="2"/>
  <c r="Q14" i="2" s="1"/>
  <c r="R14" i="2" s="1"/>
  <c r="U14" i="2" s="1"/>
  <c r="AN14" i="2"/>
  <c r="A5" i="2"/>
  <c r="AO14" i="2" l="1"/>
  <c r="E9" i="2"/>
  <c r="H43" i="4" l="1"/>
  <c r="F43" i="4" l="1"/>
  <c r="T15" i="2" l="1"/>
  <c r="Y15" i="2"/>
  <c r="H10" i="2"/>
  <c r="H11" i="2"/>
  <c r="H12" i="2"/>
  <c r="H13" i="2"/>
  <c r="H15" i="2"/>
  <c r="G10" i="2"/>
  <c r="G11" i="2"/>
  <c r="G12" i="2"/>
  <c r="G13" i="2"/>
  <c r="G15" i="2"/>
  <c r="E10" i="2"/>
  <c r="L10" i="2" s="1"/>
  <c r="E11" i="2"/>
  <c r="L11" i="2" s="1"/>
  <c r="E12" i="2"/>
  <c r="L12" i="2" s="1"/>
  <c r="E13" i="2"/>
  <c r="L13" i="2" s="1"/>
  <c r="E15" i="2"/>
  <c r="L15" i="2" s="1"/>
  <c r="B10" i="2"/>
  <c r="B11" i="2"/>
  <c r="B12" i="2"/>
  <c r="B13" i="2"/>
  <c r="B15" i="2"/>
  <c r="AC15" i="2" l="1"/>
  <c r="W15" i="2" l="1"/>
  <c r="AK15" i="2"/>
  <c r="AD15" i="2"/>
  <c r="AA15" i="2" l="1"/>
  <c r="J15" i="2"/>
  <c r="J9" i="2"/>
  <c r="I15" i="2"/>
  <c r="I9" i="2"/>
  <c r="F15" i="2"/>
  <c r="Z15" i="2" s="1"/>
  <c r="E18" i="1"/>
  <c r="C15" i="2" s="1"/>
  <c r="X15" i="2" l="1"/>
  <c r="AB15" i="2" s="1"/>
  <c r="AG15" i="2" s="1"/>
  <c r="Q15" i="2" s="1"/>
  <c r="R15" i="2" s="1"/>
  <c r="U15" i="2" s="1"/>
  <c r="AL15" i="2"/>
  <c r="AM15" i="2" s="1"/>
  <c r="AF15" i="2"/>
  <c r="AE15" i="2"/>
  <c r="AN15" i="2"/>
  <c r="E13" i="1"/>
  <c r="C10" i="2" s="1"/>
  <c r="E12" i="1"/>
  <c r="J13" i="2"/>
  <c r="J12" i="2"/>
  <c r="J11" i="2"/>
  <c r="J10" i="2"/>
  <c r="I13" i="2"/>
  <c r="I12" i="2"/>
  <c r="I11" i="2"/>
  <c r="I10" i="2"/>
  <c r="E16" i="1"/>
  <c r="E15" i="1"/>
  <c r="C12" i="2" s="1"/>
  <c r="E14" i="1"/>
  <c r="C11" i="2" s="1"/>
  <c r="B9" i="3"/>
  <c r="I43" i="4"/>
  <c r="W13" i="2"/>
  <c r="F13" i="2"/>
  <c r="W12" i="2"/>
  <c r="F12" i="2"/>
  <c r="W11" i="2"/>
  <c r="F11" i="2"/>
  <c r="W10" i="2"/>
  <c r="F10" i="2"/>
  <c r="H38" i="4"/>
  <c r="H39" i="4"/>
  <c r="H40" i="4"/>
  <c r="H41" i="4"/>
  <c r="H42" i="4"/>
  <c r="B9" i="2"/>
  <c r="C8" i="1"/>
  <c r="C7" i="1"/>
  <c r="X9" i="2"/>
  <c r="AO15" i="2" l="1"/>
  <c r="C13" i="2"/>
  <c r="F9" i="2"/>
  <c r="Z13" i="2" l="1"/>
  <c r="Z12" i="2"/>
  <c r="Z11" i="2"/>
  <c r="Z10" i="2"/>
  <c r="AF13" i="2"/>
  <c r="AK13" i="2"/>
  <c r="Y13" i="2"/>
  <c r="AF12" i="2"/>
  <c r="AD12" i="2"/>
  <c r="Y12" i="2"/>
  <c r="AF11" i="2"/>
  <c r="AK11" i="2"/>
  <c r="Y11" i="2"/>
  <c r="AL10" i="2"/>
  <c r="AK10" i="2"/>
  <c r="Y10" i="2"/>
  <c r="G21" i="4"/>
  <c r="AN13" i="2" l="1"/>
  <c r="X10" i="2"/>
  <c r="AB10" i="2" s="1"/>
  <c r="AF10" i="2"/>
  <c r="X11" i="2"/>
  <c r="AB11" i="2" s="1"/>
  <c r="AE11" i="2"/>
  <c r="AL11" i="2"/>
  <c r="AM11" i="2" s="1"/>
  <c r="AE12" i="2"/>
  <c r="AL12" i="2"/>
  <c r="AE13" i="2"/>
  <c r="AL13" i="2"/>
  <c r="AM13" i="2" s="1"/>
  <c r="AN10" i="2"/>
  <c r="AE10" i="2"/>
  <c r="X12" i="2"/>
  <c r="AB12" i="2" s="1"/>
  <c r="X13" i="2"/>
  <c r="AB13" i="2" s="1"/>
  <c r="T10" i="2"/>
  <c r="T11" i="2"/>
  <c r="AC12" i="2"/>
  <c r="AK12" i="2"/>
  <c r="T13" i="2"/>
  <c r="T12" i="2"/>
  <c r="AD10" i="2"/>
  <c r="AD11" i="2"/>
  <c r="AD13" i="2"/>
  <c r="AC10" i="2"/>
  <c r="AC11" i="2"/>
  <c r="AC13" i="2"/>
  <c r="AN11" i="2"/>
  <c r="AM10" i="2"/>
  <c r="A11" i="4"/>
  <c r="H11" i="4"/>
  <c r="G26" i="4"/>
  <c r="G27" i="4"/>
  <c r="G28" i="4"/>
  <c r="G29" i="4"/>
  <c r="G30" i="4"/>
  <c r="H5" i="1"/>
  <c r="H6" i="1"/>
  <c r="H7" i="1"/>
  <c r="H8" i="1"/>
  <c r="H9" i="1"/>
  <c r="C5" i="1"/>
  <c r="C6" i="1"/>
  <c r="C9" i="1"/>
  <c r="AO13" i="2" l="1"/>
  <c r="AO10" i="2"/>
  <c r="AA11" i="2"/>
  <c r="AG11" i="2" s="1"/>
  <c r="Q11" i="2" s="1"/>
  <c r="R11" i="2" s="1"/>
  <c r="AO11" i="2"/>
  <c r="AA10" i="2"/>
  <c r="AA12" i="2"/>
  <c r="AG12" i="2" s="1"/>
  <c r="Q12" i="2" s="1"/>
  <c r="R12" i="2" s="1"/>
  <c r="AM12" i="2"/>
  <c r="AN12" i="2"/>
  <c r="AA13" i="2"/>
  <c r="AG13" i="2" s="1"/>
  <c r="Q13" i="2" s="1"/>
  <c r="R13" i="2" s="1"/>
  <c r="AG10" i="2" l="1"/>
  <c r="U13" i="2"/>
  <c r="U12" i="2"/>
  <c r="U11" i="2"/>
  <c r="AO12" i="2"/>
  <c r="F18" i="10"/>
  <c r="F19" i="10"/>
  <c r="F20" i="10"/>
  <c r="F21" i="10"/>
  <c r="F22" i="10"/>
  <c r="Q10" i="2" l="1"/>
  <c r="R10" i="2" s="1"/>
  <c r="U10" i="2" s="1"/>
  <c r="H18" i="3"/>
  <c r="H19" i="3" s="1"/>
  <c r="I16" i="3"/>
  <c r="I42" i="4" s="1"/>
  <c r="I15" i="3"/>
  <c r="I41" i="4" s="1"/>
  <c r="I14" i="3"/>
  <c r="I40" i="4" s="1"/>
  <c r="I13" i="3"/>
  <c r="I39" i="4" s="1"/>
  <c r="I12" i="3"/>
  <c r="I38" i="4" s="1"/>
  <c r="I18" i="3" l="1"/>
  <c r="I44" i="4" s="1"/>
  <c r="H45" i="4"/>
  <c r="H46" i="4" s="1"/>
  <c r="J46" i="4" s="1"/>
  <c r="H44" i="4"/>
  <c r="M16" i="3"/>
  <c r="J12" i="3"/>
  <c r="J17" i="3"/>
  <c r="J16" i="3"/>
  <c r="D4" i="3"/>
  <c r="D3" i="3"/>
  <c r="H171" i="4"/>
  <c r="H170" i="4"/>
  <c r="G20" i="4"/>
  <c r="H150" i="4" s="1"/>
  <c r="H151" i="4"/>
  <c r="G22" i="4"/>
  <c r="G23" i="4"/>
  <c r="G24" i="4"/>
  <c r="G14" i="4"/>
  <c r="B161" i="4" s="1"/>
  <c r="G15" i="4"/>
  <c r="B162" i="4" s="1"/>
  <c r="G16" i="4"/>
  <c r="G17" i="4"/>
  <c r="G18" i="4"/>
  <c r="F38" i="4"/>
  <c r="F39" i="4"/>
  <c r="F40" i="4"/>
  <c r="F41" i="4"/>
  <c r="F42" i="4"/>
  <c r="G25" i="1"/>
  <c r="G24" i="1"/>
  <c r="G9" i="2"/>
  <c r="Z9" i="2"/>
  <c r="T9" i="2"/>
  <c r="A25" i="1"/>
  <c r="M30" i="2" s="1"/>
  <c r="A24" i="1"/>
  <c r="M29" i="2" s="1"/>
  <c r="C9" i="2"/>
  <c r="H9" i="2"/>
  <c r="L9" i="2"/>
  <c r="AD9" i="2" l="1"/>
  <c r="AL9" i="2"/>
  <c r="AF9" i="2"/>
  <c r="AE9" i="2"/>
  <c r="Y9" i="2"/>
  <c r="X20" i="2"/>
  <c r="W9" i="2" l="1"/>
  <c r="AC9" i="2"/>
  <c r="AK9" i="2"/>
  <c r="AN9" i="2" s="1"/>
  <c r="I19" i="3"/>
  <c r="I45" i="4" s="1"/>
  <c r="AB9" i="2"/>
  <c r="AA9" i="2" l="1"/>
  <c r="AG9" i="2" s="1"/>
  <c r="Q9" i="2" s="1"/>
  <c r="AM9" i="2"/>
  <c r="AO9" i="2" s="1"/>
  <c r="T27" i="2" l="1"/>
  <c r="R9" i="2"/>
  <c r="U9" i="2" s="1"/>
  <c r="R22" i="2" s="1"/>
  <c r="E10" i="3" l="1"/>
  <c r="H36" i="4" s="1"/>
  <c r="J36" i="4" s="1"/>
  <c r="J47" i="4" s="1"/>
  <c r="J48" i="4" s="1"/>
  <c r="R23" i="2" l="1"/>
</calcChain>
</file>

<file path=xl/comments1.xml><?xml version="1.0" encoding="utf-8"?>
<comments xmlns="http://schemas.openxmlformats.org/spreadsheetml/2006/main">
  <authors>
    <author>Toshiba</author>
  </authors>
  <commentList>
    <comment ref="P7" authorId="0">
      <text>
        <r>
          <rPr>
            <b/>
            <sz val="9"/>
            <color indexed="81"/>
            <rFont val="Tahoma"/>
            <family val="2"/>
          </rPr>
          <t>Perhatian:</t>
        </r>
        <r>
          <rPr>
            <sz val="9"/>
            <color indexed="81"/>
            <rFont val="Tahoma"/>
            <family val="2"/>
          </rPr>
          <t xml:space="preserve">
Jika Tidak ada Realisasi Biaya, Kolom ini harus kosong (JANGAN diisi oleh huruf/angka/tanda baca apapun, OK :)</t>
        </r>
      </text>
    </comment>
  </commentList>
</comments>
</file>

<file path=xl/sharedStrings.xml><?xml version="1.0" encoding="utf-8"?>
<sst xmlns="http://schemas.openxmlformats.org/spreadsheetml/2006/main" count="295" uniqueCount="149">
  <si>
    <t>FORMULIR SASARAN KERJA</t>
  </si>
  <si>
    <t>NO</t>
  </si>
  <si>
    <t>I. PEJABAT PENILAI</t>
  </si>
  <si>
    <t>II. PEGAWAI NEGERI SIPIL YANG DINILAI</t>
  </si>
  <si>
    <t>Nama</t>
  </si>
  <si>
    <t>NIP</t>
  </si>
  <si>
    <t>Jabatan</t>
  </si>
  <si>
    <t>Unit Kerja</t>
  </si>
  <si>
    <t>Pangkat/Gol.Ruang</t>
  </si>
  <si>
    <t>TARGET</t>
  </si>
  <si>
    <t>KUAL/MUTU</t>
  </si>
  <si>
    <t>WAKTU</t>
  </si>
  <si>
    <t>BIAYA</t>
  </si>
  <si>
    <t>Pegawai Negeri Sipil Yang Dinilai</t>
  </si>
  <si>
    <t>REALISASI</t>
  </si>
  <si>
    <t>PENGHITUNGAN</t>
  </si>
  <si>
    <t>Waktu</t>
  </si>
  <si>
    <t>Biaya</t>
  </si>
  <si>
    <t>Nilai Capaian SKP</t>
  </si>
  <si>
    <t>PENILAIAN CAPAIAN SASARAN KERJA</t>
  </si>
  <si>
    <t>NILAI CAPAIAN SKP</t>
  </si>
  <si>
    <t>AK</t>
  </si>
  <si>
    <t>Catatan :</t>
  </si>
  <si>
    <t>* AK Bagi PNS yang memangku jabatan fungsional tertentu</t>
  </si>
  <si>
    <t>KUANT/OUTPUT</t>
  </si>
  <si>
    <t>Kuant/ Output</t>
  </si>
  <si>
    <t>Pejabat Penilai,</t>
  </si>
  <si>
    <t>III. KEGIATAN TUGAS JABATAN</t>
  </si>
  <si>
    <t>kuantitas</t>
  </si>
  <si>
    <t>kualitas</t>
  </si>
  <si>
    <t>waktu</t>
  </si>
  <si>
    <t>biaya</t>
  </si>
  <si>
    <t>(76-((((1.76*G8-N8)/G8)*100)-100))</t>
  </si>
  <si>
    <t>(76-((((1.76*I8-P8)/I8)*100)-100))</t>
  </si>
  <si>
    <t>persen waktu</t>
  </si>
  <si>
    <t>persen biaya</t>
  </si>
  <si>
    <t>(1.76*G8-N8)/G8)*100)</t>
  </si>
  <si>
    <t>(1.76*I8-P8)/I8)*100)</t>
  </si>
  <si>
    <t>RW&lt;24</t>
  </si>
  <si>
    <t>RW&gt;24</t>
  </si>
  <si>
    <t>RB&lt;24</t>
  </si>
  <si>
    <t>RB&gt;24</t>
  </si>
  <si>
    <t>II. TUGAS TAMBAHAN DAN KREATIVITAS :</t>
  </si>
  <si>
    <t>BUKU CATATAN PENILAIAN PERILAKU PNS</t>
  </si>
  <si>
    <t>No</t>
  </si>
  <si>
    <t>Tanggal</t>
  </si>
  <si>
    <t>Uraian</t>
  </si>
  <si>
    <t>sedangkan penilaian perilaku kerjanya adalah</t>
  </si>
  <si>
    <t>sebagai berikut :</t>
  </si>
  <si>
    <t>Orientasi Pelayanan</t>
  </si>
  <si>
    <t>Integritas</t>
  </si>
  <si>
    <t>Komitmen</t>
  </si>
  <si>
    <t>Disiplin</t>
  </si>
  <si>
    <t>Kerjasama</t>
  </si>
  <si>
    <t>Kepemimpinan</t>
  </si>
  <si>
    <t>=</t>
  </si>
  <si>
    <t>Jumlah</t>
  </si>
  <si>
    <t>Nilai Rata-rata</t>
  </si>
  <si>
    <t>Nama/NIP dan Paraf                       Pejabat Penilai</t>
  </si>
  <si>
    <t>PENILAIAN PRESTASI KERJA</t>
  </si>
  <si>
    <t>PEGAWAI NEGERI SIPIL</t>
  </si>
  <si>
    <t>JANGKA WAKTU PENILAIAN</t>
  </si>
  <si>
    <t>YANG DINILAI</t>
  </si>
  <si>
    <t>N A M A</t>
  </si>
  <si>
    <t>a.</t>
  </si>
  <si>
    <t>Pangkat, golongan ruang</t>
  </si>
  <si>
    <t>Jabatan/Pekerjaan</t>
  </si>
  <si>
    <t>Unit Organisasi</t>
  </si>
  <si>
    <t>b.</t>
  </si>
  <si>
    <t>c.</t>
  </si>
  <si>
    <t>d.</t>
  </si>
  <si>
    <t>e.</t>
  </si>
  <si>
    <t>PEJABAT PENILAI</t>
  </si>
  <si>
    <t>ATASAN PEJABAT PENILAI</t>
  </si>
  <si>
    <t>:</t>
  </si>
  <si>
    <t>UNSUR YANG DINILAI</t>
  </si>
  <si>
    <t xml:space="preserve">a. </t>
  </si>
  <si>
    <t>1.</t>
  </si>
  <si>
    <t>2.</t>
  </si>
  <si>
    <t>3.</t>
  </si>
  <si>
    <t>5.</t>
  </si>
  <si>
    <t>6.</t>
  </si>
  <si>
    <t>Nilai Perilaku kerja</t>
  </si>
  <si>
    <t>Perilaku Kerja</t>
  </si>
  <si>
    <t>JUMLAH</t>
  </si>
  <si>
    <t>Nilai Prestasi Kerja</t>
  </si>
  <si>
    <t>KEBERATAN DARI PEGAWAI NEGERI SIPIL</t>
  </si>
  <si>
    <t>YANG DINILAI (APABILA ADA)</t>
  </si>
  <si>
    <t>Tanggal ...........................................</t>
  </si>
  <si>
    <t>TANGGAPAN PEJABAT PENILAI ATAS KEBERATAN</t>
  </si>
  <si>
    <t>REKOMENDASI</t>
  </si>
  <si>
    <t>PEGAWAI NEGERI SIPIL YANG</t>
  </si>
  <si>
    <t>ATASAN PEJABAT YANG MENILAI</t>
  </si>
  <si>
    <t>Kual/  Mutu</t>
  </si>
  <si>
    <t>11.</t>
  </si>
  <si>
    <t>9.</t>
  </si>
  <si>
    <t>10.</t>
  </si>
  <si>
    <t>8.</t>
  </si>
  <si>
    <t>4.</t>
  </si>
  <si>
    <t xml:space="preserve">  X   60%</t>
  </si>
  <si>
    <t xml:space="preserve"> X   40%</t>
  </si>
  <si>
    <t>Sasaran Kerja Pegawai (SKP)</t>
  </si>
  <si>
    <t>DATA SASARAN KERJA PEGAWAI</t>
  </si>
  <si>
    <t>Nama Pegawai</t>
  </si>
  <si>
    <t>Jangka Waktu Penilaian</t>
  </si>
  <si>
    <t>Pangkat Golongan Ruang</t>
  </si>
  <si>
    <t xml:space="preserve">Jangka Waktu Penilaian </t>
  </si>
  <si>
    <t>I. KEGIATAN TUGAS TAMBAHAN</t>
  </si>
  <si>
    <t>DINILAI</t>
  </si>
  <si>
    <t>bln</t>
  </si>
  <si>
    <t>-</t>
  </si>
  <si>
    <t>7.</t>
  </si>
  <si>
    <t xml:space="preserve">KEPUTUSAN ATASAN PEJABAT </t>
  </si>
  <si>
    <t>PENILAI ATAS KEBERATAN</t>
  </si>
  <si>
    <t xml:space="preserve"> </t>
  </si>
  <si>
    <t>19861224 201001 1 003</t>
  </si>
  <si>
    <t>Penata /III C</t>
  </si>
  <si>
    <t>ARIE REZA PUTRA, M.I.kom</t>
  </si>
  <si>
    <t>TAHUN 2018</t>
  </si>
  <si>
    <t>1 Agustus s/d 31 Desember 2018</t>
  </si>
  <si>
    <t>Staf Sarana dan Prasarana</t>
  </si>
  <si>
    <t>Biro Humas Sekretariat Daerah Provinsi Sumatera Barat</t>
  </si>
  <si>
    <t>ALRIFJON, S.Sos., MM</t>
  </si>
  <si>
    <t>19661207 198903 1 004</t>
  </si>
  <si>
    <t>Pembiana / IV A</t>
  </si>
  <si>
    <t>Kasubag. Sarana dan Prasarana</t>
  </si>
  <si>
    <t>Delmi, B.Sc</t>
  </si>
  <si>
    <t>19611016 198603 1 006</t>
  </si>
  <si>
    <t>Pembina Tk. I/IV B</t>
  </si>
  <si>
    <t>Kabag. Pengelolaan Adm. Informasi</t>
  </si>
  <si>
    <t>BIRO HUMAS SEKRETARIAT DAERAH</t>
  </si>
  <si>
    <t>PROVINSI SUMATERA BARAT</t>
  </si>
  <si>
    <t>Padang, 1 Agustus 2018</t>
  </si>
  <si>
    <t>Mengetik kwitansi berlangganan koran harian dan mingguan</t>
  </si>
  <si>
    <t>Mengetik nota pencairan dana, berita acara serah terima kora, berita acara pembayaran, jumlah pendistribusian koran harian  dan koran mingguan</t>
  </si>
  <si>
    <t>merekap koran mingguan perminggu dan sekaligus mendistribusikan ke Gubernur, Wagub, Sekdaa  dan Ka. Biro Humas</t>
  </si>
  <si>
    <t>Membayarkan tagihan koran mingguan, koran harian, kepada pelanggan koran berlangganan</t>
  </si>
  <si>
    <t>mempersiapkan seluruh adminisstrasi, tempat, konsumsi untuk acara Koordinasi kehumasan yang dilaksanakan sebanyak 2 kali</t>
  </si>
  <si>
    <t>Membantu mendistribusikan kalender tahunan Pemprov. Sumbar ke beberapa Kab/Kota di Sumatera Barat</t>
  </si>
  <si>
    <t>Kalender</t>
  </si>
  <si>
    <t>Kwitansi &amp; surat</t>
  </si>
  <si>
    <t>Kwitansi</t>
  </si>
  <si>
    <t>Koran</t>
  </si>
  <si>
    <t>Memilah dan memilih surat-surat dan nota dinas untuk di SPJ kan</t>
  </si>
  <si>
    <t>Padang, 31 Desember 2018</t>
  </si>
  <si>
    <t>DIBUAT TANGGAL, 26 DESEMBER 2018</t>
  </si>
  <si>
    <t>DITERIMA TANGGAL, 27 DESEMBER 2018</t>
  </si>
  <si>
    <t>DITERIMA TANGGAL 29 DESEMBER 2018</t>
  </si>
  <si>
    <t>Penilaian SKP sampai dengan akhir Desember 2018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</si>
</sst>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0.000"/>
    <numFmt numFmtId="165" formatCode="0.0000"/>
  </numFmts>
  <fonts count="27" x14ac:knownFonts="1">
    <font>
      <sz val="10"/>
      <name val="Arial"/>
    </font>
    <font>
      <sz val="8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12"/>
      <name val="Cambria"/>
      <family val="1"/>
      <scheme val="major"/>
    </font>
    <font>
      <b/>
      <sz val="12"/>
      <name val="Cambria"/>
      <family val="1"/>
      <scheme val="major"/>
    </font>
    <font>
      <sz val="8"/>
      <name val="Cambria"/>
      <family val="1"/>
      <scheme val="major"/>
    </font>
    <font>
      <sz val="9"/>
      <name val="Cambria"/>
      <family val="1"/>
      <scheme val="major"/>
    </font>
    <font>
      <b/>
      <sz val="8"/>
      <name val="Cambria"/>
      <family val="1"/>
      <scheme val="major"/>
    </font>
    <font>
      <u/>
      <sz val="10"/>
      <name val="Cambria"/>
      <family val="1"/>
      <scheme val="major"/>
    </font>
    <font>
      <sz val="10"/>
      <name val="Arial"/>
      <family val="2"/>
    </font>
    <font>
      <sz val="11"/>
      <name val="Cambria"/>
      <family val="1"/>
      <scheme val="major"/>
    </font>
    <font>
      <b/>
      <sz val="11"/>
      <name val="Cambria"/>
      <family val="1"/>
      <scheme val="major"/>
    </font>
    <font>
      <sz val="14"/>
      <name val="Cambria"/>
      <family val="1"/>
      <scheme val="major"/>
    </font>
    <font>
      <b/>
      <sz val="14"/>
      <name val="Cambria"/>
      <family val="1"/>
      <scheme val="major"/>
    </font>
    <font>
      <sz val="12"/>
      <name val="Arial"/>
      <family val="2"/>
    </font>
    <font>
      <b/>
      <sz val="14"/>
      <color theme="0"/>
      <name val="Cambria"/>
      <family val="1"/>
      <scheme val="major"/>
    </font>
    <font>
      <b/>
      <u/>
      <sz val="10"/>
      <name val="Cambria"/>
      <family val="1"/>
      <scheme val="maj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name val="Cambria"/>
      <family val="1"/>
      <scheme val="major"/>
    </font>
    <font>
      <u/>
      <sz val="9"/>
      <name val="Cambria"/>
      <family val="1"/>
      <scheme val="major"/>
    </font>
    <font>
      <sz val="10"/>
      <name val="Arial Narrow"/>
      <family val="2"/>
    </font>
    <font>
      <sz val="8"/>
      <name val="Arial Narrow"/>
      <family val="2"/>
    </font>
    <font>
      <sz val="12"/>
      <name val="Times New Roman"/>
      <family val="1"/>
    </font>
    <font>
      <u/>
      <sz val="12"/>
      <name val="Cambria"/>
      <family val="1"/>
      <scheme val="major"/>
    </font>
    <font>
      <sz val="10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41" fontId="10" fillId="0" borderId="0" applyFont="0" applyFill="0" applyBorder="0" applyAlignment="0" applyProtection="0"/>
  </cellStyleXfs>
  <cellXfs count="296">
    <xf numFmtId="0" fontId="0" fillId="0" borderId="0" xfId="0"/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quotePrefix="1" applyFont="1" applyBorder="1" applyAlignment="1">
      <alignment horizontal="right" vertical="center"/>
    </xf>
    <xf numFmtId="0" fontId="2" fillId="0" borderId="13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4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13" xfId="0" quotePrefix="1" applyFont="1" applyBorder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41" fontId="2" fillId="0" borderId="0" xfId="0" applyNumberFormat="1" applyFont="1" applyAlignment="1">
      <alignment vertical="center"/>
    </xf>
    <xf numFmtId="0" fontId="2" fillId="0" borderId="0" xfId="0" quotePrefix="1" applyFont="1" applyAlignment="1">
      <alignment vertical="center"/>
    </xf>
    <xf numFmtId="165" fontId="2" fillId="0" borderId="0" xfId="0" quotePrefix="1" applyNumberFormat="1" applyFont="1" applyAlignment="1">
      <alignment vertical="center"/>
    </xf>
    <xf numFmtId="41" fontId="7" fillId="0" borderId="5" xfId="0" applyNumberFormat="1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2" fontId="6" fillId="0" borderId="0" xfId="0" quotePrefix="1" applyNumberFormat="1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2" fillId="0" borderId="0" xfId="0" applyFont="1" applyAlignment="1"/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43" fontId="2" fillId="0" borderId="2" xfId="0" applyNumberFormat="1" applyFont="1" applyBorder="1" applyAlignment="1">
      <alignment vertical="top"/>
    </xf>
    <xf numFmtId="0" fontId="7" fillId="0" borderId="0" xfId="0" applyFont="1" applyAlignment="1">
      <alignment vertical="center"/>
    </xf>
    <xf numFmtId="0" fontId="7" fillId="0" borderId="15" xfId="0" applyFont="1" applyBorder="1" applyAlignment="1">
      <alignment horizontal="center" vertical="center"/>
    </xf>
    <xf numFmtId="41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15" xfId="0" applyFont="1" applyBorder="1" applyAlignment="1">
      <alignment vertical="center"/>
    </xf>
    <xf numFmtId="0" fontId="13" fillId="0" borderId="15" xfId="0" applyFont="1" applyFill="1" applyBorder="1" applyAlignment="1">
      <alignment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9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5" fillId="0" borderId="0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5" fillId="0" borderId="0" xfId="0" applyFont="1" applyAlignment="1">
      <alignment horizontal="center"/>
    </xf>
    <xf numFmtId="0" fontId="9" fillId="0" borderId="7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7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1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14" fontId="2" fillId="0" borderId="0" xfId="0" applyNumberFormat="1" applyFont="1"/>
    <xf numFmtId="41" fontId="2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 wrapText="1"/>
    </xf>
    <xf numFmtId="41" fontId="7" fillId="0" borderId="14" xfId="1" applyFont="1" applyBorder="1" applyAlignment="1">
      <alignment horizontal="center" vertical="center"/>
    </xf>
    <xf numFmtId="41" fontId="7" fillId="0" borderId="14" xfId="1" applyFont="1" applyBorder="1" applyAlignment="1">
      <alignment horizontal="right" vertical="center"/>
    </xf>
    <xf numFmtId="1" fontId="7" fillId="0" borderId="5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41" fontId="7" fillId="0" borderId="14" xfId="0" applyNumberFormat="1" applyFont="1" applyBorder="1" applyAlignment="1">
      <alignment horizontal="right" vertical="center"/>
    </xf>
    <xf numFmtId="0" fontId="20" fillId="0" borderId="5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/>
    </xf>
    <xf numFmtId="43" fontId="20" fillId="0" borderId="5" xfId="0" applyNumberFormat="1" applyFont="1" applyBorder="1" applyAlignment="1">
      <alignment horizontal="left" vertical="center"/>
    </xf>
    <xf numFmtId="164" fontId="20" fillId="0" borderId="5" xfId="0" quotePrefix="1" applyNumberFormat="1" applyFont="1" applyBorder="1" applyAlignment="1">
      <alignment horizontal="center" vertical="center"/>
    </xf>
    <xf numFmtId="41" fontId="2" fillId="0" borderId="0" xfId="0" quotePrefix="1" applyNumberFormat="1" applyFont="1" applyBorder="1" applyAlignment="1">
      <alignment horizontal="center" vertical="center"/>
    </xf>
    <xf numFmtId="0" fontId="4" fillId="0" borderId="13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/>
    </xf>
    <xf numFmtId="41" fontId="22" fillId="0" borderId="5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2" fillId="0" borderId="14" xfId="0" applyFont="1" applyBorder="1" applyAlignment="1">
      <alignment vertical="center" wrapText="1"/>
    </xf>
    <xf numFmtId="0" fontId="2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12" xfId="0" applyFont="1" applyBorder="1" applyAlignment="1">
      <alignment vertical="center"/>
    </xf>
    <xf numFmtId="2" fontId="4" fillId="0" borderId="1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2" fontId="4" fillId="0" borderId="14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5" fillId="0" borderId="8" xfId="0" quotePrefix="1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4" xfId="0" applyFont="1" applyBorder="1" applyAlignment="1"/>
    <xf numFmtId="0" fontId="4" fillId="0" borderId="10" xfId="0" applyFont="1" applyBorder="1" applyAlignment="1"/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quotePrefix="1" applyFont="1" applyBorder="1" applyAlignment="1">
      <alignment horizontal="right" vertical="center"/>
    </xf>
    <xf numFmtId="0" fontId="4" fillId="0" borderId="9" xfId="0" quotePrefix="1" applyFont="1" applyBorder="1" applyAlignment="1">
      <alignment horizontal="center"/>
    </xf>
    <xf numFmtId="0" fontId="4" fillId="0" borderId="2" xfId="0" quotePrefix="1" applyFont="1" applyBorder="1" applyAlignment="1">
      <alignment horizontal="center"/>
    </xf>
    <xf numFmtId="0" fontId="4" fillId="0" borderId="4" xfId="0" quotePrefix="1" applyFont="1" applyBorder="1" applyAlignment="1">
      <alignment horizontal="right"/>
    </xf>
    <xf numFmtId="0" fontId="4" fillId="0" borderId="2" xfId="0" quotePrefix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3" fillId="0" borderId="1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16" fillId="6" borderId="0" xfId="0" applyFont="1" applyFill="1" applyAlignment="1">
      <alignment horizontal="center" vertical="center"/>
    </xf>
    <xf numFmtId="0" fontId="13" fillId="3" borderId="15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left" vertical="center"/>
    </xf>
    <xf numFmtId="0" fontId="13" fillId="3" borderId="4" xfId="0" applyFont="1" applyFill="1" applyBorder="1" applyAlignment="1">
      <alignment horizontal="left" vertical="center"/>
    </xf>
    <xf numFmtId="0" fontId="13" fillId="3" borderId="10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left" vertical="center"/>
    </xf>
    <xf numFmtId="0" fontId="13" fillId="4" borderId="4" xfId="0" applyFont="1" applyFill="1" applyBorder="1" applyAlignment="1">
      <alignment horizontal="left" vertical="center"/>
    </xf>
    <xf numFmtId="0" fontId="13" fillId="4" borderId="10" xfId="0" applyFont="1" applyFill="1" applyBorder="1" applyAlignment="1">
      <alignment horizontal="left" vertical="center"/>
    </xf>
    <xf numFmtId="0" fontId="13" fillId="5" borderId="11" xfId="0" applyFont="1" applyFill="1" applyBorder="1" applyAlignment="1">
      <alignment horizontal="left" vertical="center"/>
    </xf>
    <xf numFmtId="0" fontId="13" fillId="5" borderId="0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  <xf numFmtId="0" fontId="14" fillId="0" borderId="19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2" fillId="0" borderId="15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26" fillId="0" borderId="15" xfId="0" applyFont="1" applyBorder="1" applyAlignment="1">
      <alignment horizontal="left" vertical="center" wrapText="1"/>
    </xf>
    <xf numFmtId="0" fontId="26" fillId="0" borderId="14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0" borderId="9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15" fontId="2" fillId="0" borderId="2" xfId="0" quotePrefix="1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5" fontId="2" fillId="0" borderId="0" xfId="0" quotePrefix="1" applyNumberFormat="1" applyFont="1" applyBorder="1" applyAlignment="1">
      <alignment horizontal="center" vertical="top" wrapText="1"/>
    </xf>
    <xf numFmtId="15" fontId="2" fillId="0" borderId="3" xfId="0" quotePrefix="1" applyNumberFormat="1" applyFont="1" applyBorder="1" applyAlignment="1">
      <alignment horizontal="center" vertical="top" wrapText="1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3" fontId="4" fillId="0" borderId="4" xfId="0" applyNumberFormat="1" applyFont="1" applyBorder="1" applyAlignment="1">
      <alignment horizontal="right" vertical="center"/>
    </xf>
    <xf numFmtId="43" fontId="4" fillId="0" borderId="13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center"/>
    </xf>
    <xf numFmtId="0" fontId="22" fillId="0" borderId="5" xfId="0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PENGUKURAN!A1"/><Relationship Id="rId2" Type="http://schemas.openxmlformats.org/officeDocument/2006/relationships/hyperlink" Target="#'FORM SKP'!A1"/><Relationship Id="rId1" Type="http://schemas.openxmlformats.org/officeDocument/2006/relationships/hyperlink" Target="#'DATA SKP'!A1"/><Relationship Id="rId6" Type="http://schemas.openxmlformats.org/officeDocument/2006/relationships/hyperlink" Target="#COVER!A1"/><Relationship Id="rId5" Type="http://schemas.openxmlformats.org/officeDocument/2006/relationships/hyperlink" Target="#PENILAIAN!A1"/><Relationship Id="rId4" Type="http://schemas.openxmlformats.org/officeDocument/2006/relationships/hyperlink" Target="#'PERILAKU KERJA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Menu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hyperlink" Target="#Menu!A1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633412</xdr:colOff>
      <xdr:row>0</xdr:row>
      <xdr:rowOff>93662</xdr:rowOff>
    </xdr:from>
    <xdr:to>
      <xdr:col>8</xdr:col>
      <xdr:colOff>109537</xdr:colOff>
      <xdr:row>5</xdr:row>
      <xdr:rowOff>128587</xdr:rowOff>
    </xdr:to>
    <xdr:sp macro="" textlink="">
      <xdr:nvSpPr>
        <xdr:cNvPr id="2" name="Rectangle 1"/>
        <xdr:cNvSpPr/>
      </xdr:nvSpPr>
      <xdr:spPr>
        <a:xfrm>
          <a:off x="633412" y="93662"/>
          <a:ext cx="4581525" cy="844550"/>
        </a:xfrm>
        <a:prstGeom prst="rect">
          <a:avLst/>
        </a:prstGeom>
        <a:effectLst>
          <a:glow rad="228600">
            <a:schemeClr val="accent6">
              <a:satMod val="175000"/>
              <a:alpha val="40000"/>
            </a:schemeClr>
          </a:glow>
          <a:outerShdw blurRad="40000" dist="20000" dir="5400000" rotWithShape="0">
            <a:srgbClr val="000000">
              <a:alpha val="38000"/>
            </a:srgbClr>
          </a:outerShdw>
        </a:effectLst>
        <a:scene3d>
          <a:camera prst="orthographicFront"/>
          <a:lightRig rig="soft" dir="tl">
            <a:rot lat="0" lon="0" rev="0"/>
          </a:lightRig>
        </a:scene3d>
        <a:sp3d>
          <a:bevelT prst="slope"/>
        </a:sp3d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id-ID" sz="2400" b="1" cap="none" spc="50">
              <a:ln w="11430"/>
              <a:solidFill>
                <a:sysClr val="windowText" lastClr="000000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Bernard MT Condensed" pitchFamily="18" charset="0"/>
            </a:rPr>
            <a:t>MENU SASARAN KERJA</a:t>
          </a:r>
        </a:p>
        <a:p>
          <a:pPr algn="ctr"/>
          <a:r>
            <a:rPr lang="id-ID" sz="2400" b="1" cap="none" spc="50">
              <a:ln w="11430"/>
              <a:solidFill>
                <a:sysClr val="windowText" lastClr="000000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Bernard MT Condensed" pitchFamily="18" charset="0"/>
            </a:rPr>
            <a:t>PEGAWAI NEGERI SIPIL</a:t>
          </a:r>
        </a:p>
      </xdr:txBody>
    </xdr:sp>
    <xdr:clientData/>
  </xdr:twoCellAnchor>
  <xdr:twoCellAnchor>
    <xdr:from>
      <xdr:col>0</xdr:col>
      <xdr:colOff>614361</xdr:colOff>
      <xdr:row>7</xdr:row>
      <xdr:rowOff>7937</xdr:rowOff>
    </xdr:from>
    <xdr:to>
      <xdr:col>8</xdr:col>
      <xdr:colOff>90486</xdr:colOff>
      <xdr:row>9</xdr:row>
      <xdr:rowOff>119062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/>
      </xdr:nvSpPr>
      <xdr:spPr>
        <a:xfrm>
          <a:off x="614361" y="1119187"/>
          <a:ext cx="4556125" cy="428625"/>
        </a:xfrm>
        <a:prstGeom prst="rect">
          <a:avLst/>
        </a:prstGeom>
        <a:effectLst>
          <a:glow rad="228600">
            <a:schemeClr val="accent5">
              <a:satMod val="175000"/>
              <a:alpha val="40000"/>
            </a:schemeClr>
          </a:glow>
          <a:outerShdw blurRad="40000" dist="23000" dir="5400000" rotWithShape="0">
            <a:srgbClr val="000000">
              <a:alpha val="35000"/>
            </a:srgb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r>
            <a:rPr lang="id-ID" sz="1800" b="0" cap="none" spc="0">
              <a:ln w="11430"/>
              <a:solidFill>
                <a:srgbClr val="FFFF00"/>
              </a:soli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  <a:latin typeface="Bernard MT Condensed" pitchFamily="18" charset="0"/>
            </a:rPr>
            <a:t>1. DATA</a:t>
          </a:r>
          <a:r>
            <a:rPr lang="id-ID" sz="1800" b="0" cap="none" spc="0" baseline="0">
              <a:ln w="11430"/>
              <a:solidFill>
                <a:srgbClr val="FFFF00"/>
              </a:soli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  <a:latin typeface="Bernard MT Condensed" pitchFamily="18" charset="0"/>
            </a:rPr>
            <a:t> SASARAN KERJA PEGAWAI</a:t>
          </a:r>
          <a:endParaRPr lang="id-ID" sz="1800" b="0" cap="none" spc="0">
            <a:ln w="11430"/>
            <a:solidFill>
              <a:srgbClr val="FFFF00"/>
            </a:solidFill>
            <a:effectLst>
              <a:outerShdw blurRad="80000" dist="40000" dir="5040000" algn="tl">
                <a:srgbClr val="000000">
                  <a:alpha val="30000"/>
                </a:srgbClr>
              </a:outerShdw>
            </a:effectLst>
            <a:latin typeface="Bernard MT Condensed" pitchFamily="18" charset="0"/>
          </a:endParaRPr>
        </a:p>
      </xdr:txBody>
    </xdr:sp>
    <xdr:clientData/>
  </xdr:twoCellAnchor>
  <xdr:twoCellAnchor>
    <xdr:from>
      <xdr:col>0</xdr:col>
      <xdr:colOff>612774</xdr:colOff>
      <xdr:row>13</xdr:row>
      <xdr:rowOff>77787</xdr:rowOff>
    </xdr:from>
    <xdr:to>
      <xdr:col>8</xdr:col>
      <xdr:colOff>107949</xdr:colOff>
      <xdr:row>16</xdr:row>
      <xdr:rowOff>30162</xdr:rowOff>
    </xdr:to>
    <xdr:sp macro="" textlink="">
      <xdr:nvSpPr>
        <xdr:cNvPr id="5" name="Rectangle 4">
          <a:hlinkClick xmlns:r="http://schemas.openxmlformats.org/officeDocument/2006/relationships" r:id="rId2"/>
        </xdr:cNvPr>
        <xdr:cNvSpPr/>
      </xdr:nvSpPr>
      <xdr:spPr>
        <a:xfrm>
          <a:off x="612774" y="2141537"/>
          <a:ext cx="4575175" cy="428625"/>
        </a:xfrm>
        <a:prstGeom prst="rect">
          <a:avLst/>
        </a:prstGeom>
        <a:solidFill>
          <a:srgbClr val="FFFF00"/>
        </a:solidFill>
        <a:effectLst>
          <a:glow rad="228600">
            <a:schemeClr val="accent5">
              <a:satMod val="175000"/>
              <a:alpha val="40000"/>
            </a:schemeClr>
          </a:glow>
          <a:outerShdw blurRad="40000" dist="23000" dir="5400000" rotWithShape="0">
            <a:srgbClr val="000000">
              <a:alpha val="35000"/>
            </a:srgbClr>
          </a:outerShdw>
        </a:effectLst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r>
            <a:rPr lang="id-ID" sz="1800" b="0" cap="none" spc="0">
              <a:ln w="11430"/>
              <a:solidFill>
                <a:schemeClr val="tx1"/>
              </a:soli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  <a:latin typeface="Bernard MT Condensed" pitchFamily="18" charset="0"/>
            </a:rPr>
            <a:t>3. FORMULIR SKP</a:t>
          </a:r>
        </a:p>
      </xdr:txBody>
    </xdr:sp>
    <xdr:clientData/>
  </xdr:twoCellAnchor>
  <xdr:twoCellAnchor>
    <xdr:from>
      <xdr:col>0</xdr:col>
      <xdr:colOff>604837</xdr:colOff>
      <xdr:row>16</xdr:row>
      <xdr:rowOff>133381</xdr:rowOff>
    </xdr:from>
    <xdr:to>
      <xdr:col>8</xdr:col>
      <xdr:colOff>100012</xdr:colOff>
      <xdr:row>19</xdr:row>
      <xdr:rowOff>88931</xdr:rowOff>
    </xdr:to>
    <xdr:sp macro="" textlink="">
      <xdr:nvSpPr>
        <xdr:cNvPr id="6" name="Rectangle 5">
          <a:hlinkClick xmlns:r="http://schemas.openxmlformats.org/officeDocument/2006/relationships" r:id="rId3"/>
        </xdr:cNvPr>
        <xdr:cNvSpPr/>
      </xdr:nvSpPr>
      <xdr:spPr>
        <a:xfrm>
          <a:off x="604837" y="2673381"/>
          <a:ext cx="4575175" cy="431800"/>
        </a:xfrm>
        <a:prstGeom prst="rect">
          <a:avLst/>
        </a:prstGeom>
        <a:effectLst>
          <a:glow rad="228600">
            <a:schemeClr val="accent5">
              <a:satMod val="175000"/>
              <a:alpha val="40000"/>
            </a:schemeClr>
          </a:glow>
          <a:outerShdw blurRad="40000" dist="23000" dir="5400000" rotWithShape="0">
            <a:srgbClr val="000000">
              <a:alpha val="35000"/>
            </a:srgbClr>
          </a:outerShdw>
        </a:effectLst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r>
            <a:rPr lang="id-ID" sz="1800" b="0" cap="none" spc="0">
              <a:ln w="11430"/>
              <a:solidFill>
                <a:schemeClr val="bg1"/>
              </a:soli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  <a:latin typeface="Bernard MT Condensed" pitchFamily="18" charset="0"/>
            </a:rPr>
            <a:t>4. PENGUKURAN CAPAIAN SKP</a:t>
          </a:r>
        </a:p>
      </xdr:txBody>
    </xdr:sp>
    <xdr:clientData/>
  </xdr:twoCellAnchor>
  <xdr:twoCellAnchor>
    <xdr:from>
      <xdr:col>0</xdr:col>
      <xdr:colOff>604836</xdr:colOff>
      <xdr:row>20</xdr:row>
      <xdr:rowOff>50831</xdr:rowOff>
    </xdr:from>
    <xdr:to>
      <xdr:col>8</xdr:col>
      <xdr:colOff>100011</xdr:colOff>
      <xdr:row>23</xdr:row>
      <xdr:rowOff>3206</xdr:rowOff>
    </xdr:to>
    <xdr:sp macro="" textlink="">
      <xdr:nvSpPr>
        <xdr:cNvPr id="7" name="Rectangle 6">
          <a:hlinkClick xmlns:r="http://schemas.openxmlformats.org/officeDocument/2006/relationships" r:id="rId4"/>
        </xdr:cNvPr>
        <xdr:cNvSpPr/>
      </xdr:nvSpPr>
      <xdr:spPr>
        <a:xfrm>
          <a:off x="604836" y="3225831"/>
          <a:ext cx="4575175" cy="428625"/>
        </a:xfrm>
        <a:prstGeom prst="rect">
          <a:avLst/>
        </a:prstGeom>
        <a:effectLst>
          <a:glow rad="228600">
            <a:schemeClr val="accent5">
              <a:satMod val="175000"/>
              <a:alpha val="40000"/>
            </a:schemeClr>
          </a:glow>
          <a:outerShdw blurRad="40000" dist="23000" dir="5400000" rotWithShape="0">
            <a:srgbClr val="000000">
              <a:alpha val="35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r>
            <a:rPr lang="id-ID" sz="1800" b="0" cap="none" spc="0">
              <a:ln w="11430"/>
              <a:solidFill>
                <a:schemeClr val="bg2">
                  <a:lumMod val="10000"/>
                </a:schemeClr>
              </a:soli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  <a:latin typeface="Bernard MT Condensed" pitchFamily="18" charset="0"/>
            </a:rPr>
            <a:t>5. BUKU CATATAN PERILAKU KERJA PNS</a:t>
          </a:r>
        </a:p>
      </xdr:txBody>
    </xdr:sp>
    <xdr:clientData/>
  </xdr:twoCellAnchor>
  <xdr:twoCellAnchor>
    <xdr:from>
      <xdr:col>0</xdr:col>
      <xdr:colOff>595312</xdr:colOff>
      <xdr:row>23</xdr:row>
      <xdr:rowOff>104806</xdr:rowOff>
    </xdr:from>
    <xdr:to>
      <xdr:col>8</xdr:col>
      <xdr:colOff>100012</xdr:colOff>
      <xdr:row>26</xdr:row>
      <xdr:rowOff>60356</xdr:rowOff>
    </xdr:to>
    <xdr:sp macro="" textlink="">
      <xdr:nvSpPr>
        <xdr:cNvPr id="8" name="Rectangle 7">
          <a:hlinkClick xmlns:r="http://schemas.openxmlformats.org/officeDocument/2006/relationships" r:id="rId5"/>
        </xdr:cNvPr>
        <xdr:cNvSpPr/>
      </xdr:nvSpPr>
      <xdr:spPr>
        <a:xfrm>
          <a:off x="595312" y="3756056"/>
          <a:ext cx="4584700" cy="431800"/>
        </a:xfrm>
        <a:prstGeom prst="rect">
          <a:avLst/>
        </a:prstGeom>
        <a:effectLst>
          <a:glow rad="228600">
            <a:schemeClr val="accent5">
              <a:satMod val="175000"/>
              <a:alpha val="40000"/>
            </a:schemeClr>
          </a:glow>
          <a:outerShdw blurRad="40000" dist="23000" dir="5400000" rotWithShape="0">
            <a:srgbClr val="000000">
              <a:alpha val="35000"/>
            </a:srgbClr>
          </a:outerShdw>
        </a:effectLst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r>
            <a:rPr lang="id-ID" sz="1800" b="0" cap="none" spc="0">
              <a:ln w="11430"/>
              <a:solidFill>
                <a:schemeClr val="bg1"/>
              </a:soli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  <a:latin typeface="Bernard MT Condensed" pitchFamily="18" charset="0"/>
            </a:rPr>
            <a:t>6. PENILAIAN PRESTASI KERJA PNS</a:t>
          </a:r>
        </a:p>
      </xdr:txBody>
    </xdr:sp>
    <xdr:clientData/>
  </xdr:twoCellAnchor>
  <xdr:twoCellAnchor>
    <xdr:from>
      <xdr:col>0</xdr:col>
      <xdr:colOff>603248</xdr:colOff>
      <xdr:row>10</xdr:row>
      <xdr:rowOff>55584</xdr:rowOff>
    </xdr:from>
    <xdr:to>
      <xdr:col>8</xdr:col>
      <xdr:colOff>98423</xdr:colOff>
      <xdr:row>13</xdr:row>
      <xdr:rowOff>7959</xdr:rowOff>
    </xdr:to>
    <xdr:sp macro="" textlink="">
      <xdr:nvSpPr>
        <xdr:cNvPr id="9" name="Rectangle 8">
          <a:hlinkClick xmlns:r="http://schemas.openxmlformats.org/officeDocument/2006/relationships" r:id="rId6"/>
        </xdr:cNvPr>
        <xdr:cNvSpPr/>
      </xdr:nvSpPr>
      <xdr:spPr>
        <a:xfrm>
          <a:off x="603248" y="1643084"/>
          <a:ext cx="4575175" cy="428625"/>
        </a:xfrm>
        <a:prstGeom prst="rect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r>
            <a:rPr lang="id-ID" sz="1800" b="0" cap="none" spc="0">
              <a:ln w="11430"/>
              <a:solidFill>
                <a:srgbClr val="FFFF00"/>
              </a:soli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  <a:latin typeface="Bernard MT Condensed" pitchFamily="18" charset="0"/>
            </a:rPr>
            <a:t>2. COVER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8</xdr:row>
      <xdr:rowOff>19050</xdr:rowOff>
    </xdr:from>
    <xdr:to>
      <xdr:col>7</xdr:col>
      <xdr:colOff>419100</xdr:colOff>
      <xdr:row>11</xdr:row>
      <xdr:rowOff>257175</xdr:rowOff>
    </xdr:to>
    <xdr:sp macro="" textlink="">
      <xdr:nvSpPr>
        <xdr:cNvPr id="4" name="Left Arrow Callout 3">
          <a:hlinkClick xmlns:r="http://schemas.openxmlformats.org/officeDocument/2006/relationships" r:id="rId1"/>
        </xdr:cNvPr>
        <xdr:cNvSpPr/>
      </xdr:nvSpPr>
      <xdr:spPr>
        <a:xfrm>
          <a:off x="6591300" y="2190750"/>
          <a:ext cx="1009650" cy="1095375"/>
        </a:xfrm>
        <a:prstGeom prst="leftArrowCallout">
          <a:avLst>
            <a:gd name="adj1" fmla="val 9906"/>
            <a:gd name="adj2" fmla="val 47641"/>
            <a:gd name="adj3" fmla="val 25000"/>
            <a:gd name="adj4" fmla="val 64977"/>
          </a:avLst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d-ID" sz="1100" b="1"/>
            <a:t>BACK</a:t>
          </a:r>
          <a:r>
            <a:rPr lang="id-ID" sz="1100" b="1" baseline="0"/>
            <a:t> TO MENU UTAMA</a:t>
          </a:r>
          <a:endParaRPr lang="id-ID" sz="11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0</xdr:rowOff>
    </xdr:from>
    <xdr:to>
      <xdr:col>11</xdr:col>
      <xdr:colOff>400050</xdr:colOff>
      <xdr:row>8</xdr:row>
      <xdr:rowOff>104775</xdr:rowOff>
    </xdr:to>
    <xdr:sp macro="" textlink="">
      <xdr:nvSpPr>
        <xdr:cNvPr id="5" name="Left Arrow Callout 4">
          <a:hlinkClick xmlns:r="http://schemas.openxmlformats.org/officeDocument/2006/relationships" r:id="rId1"/>
        </xdr:cNvPr>
        <xdr:cNvSpPr/>
      </xdr:nvSpPr>
      <xdr:spPr>
        <a:xfrm>
          <a:off x="5991225" y="657225"/>
          <a:ext cx="1038225" cy="1095375"/>
        </a:xfrm>
        <a:prstGeom prst="leftArrowCallout">
          <a:avLst>
            <a:gd name="adj1" fmla="val 9906"/>
            <a:gd name="adj2" fmla="val 47641"/>
            <a:gd name="adj3" fmla="val 25000"/>
            <a:gd name="adj4" fmla="val 64977"/>
          </a:avLst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d-ID" sz="1100" b="1"/>
            <a:t>BACK</a:t>
          </a:r>
          <a:r>
            <a:rPr lang="id-ID" sz="1100" b="1" baseline="0"/>
            <a:t> TO MENU UTAMA</a:t>
          </a:r>
          <a:endParaRPr lang="id-ID" sz="1100" b="1"/>
        </a:p>
      </xdr:txBody>
    </xdr:sp>
    <xdr:clientData/>
  </xdr:twoCellAnchor>
  <xdr:twoCellAnchor>
    <xdr:from>
      <xdr:col>3</xdr:col>
      <xdr:colOff>266700</xdr:colOff>
      <xdr:row>4</xdr:row>
      <xdr:rowOff>104775</xdr:rowOff>
    </xdr:from>
    <xdr:to>
      <xdr:col>6</xdr:col>
      <xdr:colOff>57150</xdr:colOff>
      <xdr:row>6</xdr:row>
      <xdr:rowOff>720437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438150"/>
          <a:ext cx="866775" cy="939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1</xdr:row>
      <xdr:rowOff>19050</xdr:rowOff>
    </xdr:from>
    <xdr:to>
      <xdr:col>12</xdr:col>
      <xdr:colOff>447675</xdr:colOff>
      <xdr:row>7</xdr:row>
      <xdr:rowOff>9525</xdr:rowOff>
    </xdr:to>
    <xdr:sp macro="" textlink="">
      <xdr:nvSpPr>
        <xdr:cNvPr id="4" name="Left Arrow Callout 3">
          <a:hlinkClick xmlns:r="http://schemas.openxmlformats.org/officeDocument/2006/relationships" r:id="rId1"/>
        </xdr:cNvPr>
        <xdr:cNvSpPr/>
      </xdr:nvSpPr>
      <xdr:spPr>
        <a:xfrm>
          <a:off x="8639175" y="219075"/>
          <a:ext cx="1066800" cy="1104900"/>
        </a:xfrm>
        <a:prstGeom prst="leftArrowCallout">
          <a:avLst>
            <a:gd name="adj1" fmla="val 9906"/>
            <a:gd name="adj2" fmla="val 47641"/>
            <a:gd name="adj3" fmla="val 25000"/>
            <a:gd name="adj4" fmla="val 64977"/>
          </a:avLst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d-ID" sz="1100" b="1"/>
            <a:t>BACK</a:t>
          </a:r>
          <a:r>
            <a:rPr lang="id-ID" sz="1100" b="1" baseline="0"/>
            <a:t> TO MENU UTAMA</a:t>
          </a:r>
          <a:endParaRPr lang="id-ID" sz="1100" b="1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150798</xdr:colOff>
      <xdr:row>6</xdr:row>
      <xdr:rowOff>230187</xdr:rowOff>
    </xdr:from>
    <xdr:to>
      <xdr:col>18</xdr:col>
      <xdr:colOff>928687</xdr:colOff>
      <xdr:row>15</xdr:row>
      <xdr:rowOff>0</xdr:rowOff>
    </xdr:to>
    <xdr:sp macro="" textlink="">
      <xdr:nvSpPr>
        <xdr:cNvPr id="3" name="Left Arrow Callout 2">
          <a:hlinkClick xmlns:r="http://schemas.openxmlformats.org/officeDocument/2006/relationships" r:id="rId1"/>
        </xdr:cNvPr>
        <xdr:cNvSpPr/>
      </xdr:nvSpPr>
      <xdr:spPr>
        <a:xfrm>
          <a:off x="9905986" y="1373187"/>
          <a:ext cx="777889" cy="896939"/>
        </a:xfrm>
        <a:prstGeom prst="leftArrowCallout">
          <a:avLst>
            <a:gd name="adj1" fmla="val 8136"/>
            <a:gd name="adj2" fmla="val 47641"/>
            <a:gd name="adj3" fmla="val 25000"/>
            <a:gd name="adj4" fmla="val 64977"/>
          </a:avLst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d-ID" sz="1100" b="1"/>
            <a:t>BACK</a:t>
          </a:r>
          <a:r>
            <a:rPr lang="id-ID" sz="1100" b="1" baseline="0"/>
            <a:t> TO MENU UTAMA</a:t>
          </a:r>
          <a:endParaRPr lang="id-ID" sz="1100" b="1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2</xdr:row>
      <xdr:rowOff>180975</xdr:rowOff>
    </xdr:from>
    <xdr:to>
      <xdr:col>12</xdr:col>
      <xdr:colOff>419100</xdr:colOff>
      <xdr:row>6</xdr:row>
      <xdr:rowOff>114300</xdr:rowOff>
    </xdr:to>
    <xdr:sp macro="" textlink="">
      <xdr:nvSpPr>
        <xdr:cNvPr id="2" name="Left Arrow Callout 1">
          <a:hlinkClick xmlns:r="http://schemas.openxmlformats.org/officeDocument/2006/relationships" r:id="rId1"/>
        </xdr:cNvPr>
        <xdr:cNvSpPr/>
      </xdr:nvSpPr>
      <xdr:spPr>
        <a:xfrm>
          <a:off x="6858000" y="628650"/>
          <a:ext cx="1009650" cy="1104900"/>
        </a:xfrm>
        <a:prstGeom prst="leftArrowCallout">
          <a:avLst>
            <a:gd name="adj1" fmla="val 9906"/>
            <a:gd name="adj2" fmla="val 47641"/>
            <a:gd name="adj3" fmla="val 25000"/>
            <a:gd name="adj4" fmla="val 64977"/>
          </a:avLst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d-ID" sz="1100" b="1"/>
            <a:t>BACK</a:t>
          </a:r>
          <a:r>
            <a:rPr lang="id-ID" sz="1100" b="1" baseline="0"/>
            <a:t> TO MENU UTAMA</a:t>
          </a:r>
          <a:endParaRPr lang="id-ID" sz="1100" b="1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1073727</xdr:colOff>
      <xdr:row>1</xdr:row>
      <xdr:rowOff>8659</xdr:rowOff>
    </xdr:from>
    <xdr:to>
      <xdr:col>7</xdr:col>
      <xdr:colOff>70138</xdr:colOff>
      <xdr:row>5</xdr:row>
      <xdr:rowOff>151535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3704" y="207818"/>
          <a:ext cx="866775" cy="939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0</xdr:colOff>
      <xdr:row>8</xdr:row>
      <xdr:rowOff>173182</xdr:rowOff>
    </xdr:from>
    <xdr:to>
      <xdr:col>12</xdr:col>
      <xdr:colOff>403514</xdr:colOff>
      <xdr:row>13</xdr:row>
      <xdr:rowOff>135082</xdr:rowOff>
    </xdr:to>
    <xdr:sp macro="" textlink="">
      <xdr:nvSpPr>
        <xdr:cNvPr id="3" name="Left Arrow Callout 2">
          <a:hlinkClick xmlns:r="http://schemas.openxmlformats.org/officeDocument/2006/relationships" r:id="rId2"/>
        </xdr:cNvPr>
        <xdr:cNvSpPr/>
      </xdr:nvSpPr>
      <xdr:spPr>
        <a:xfrm>
          <a:off x="6546273" y="1766455"/>
          <a:ext cx="1009650" cy="1104900"/>
        </a:xfrm>
        <a:prstGeom prst="leftArrowCallout">
          <a:avLst>
            <a:gd name="adj1" fmla="val 9906"/>
            <a:gd name="adj2" fmla="val 47641"/>
            <a:gd name="adj3" fmla="val 25000"/>
            <a:gd name="adj4" fmla="val 64977"/>
          </a:avLst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d-ID" sz="1100" b="1"/>
            <a:t>BACK</a:t>
          </a:r>
          <a:r>
            <a:rPr lang="id-ID" sz="1100" b="1" baseline="0"/>
            <a:t> TO MENU UTAMA</a:t>
          </a:r>
          <a:endParaRPr lang="id-ID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/>
  </sheetPr>
  <dimension ref="A1"/>
  <sheetViews>
    <sheetView showGridLines="0" showRowColHeaders="0" showRuler="0" view="pageLayout" topLeftCell="A13" workbookViewId="0">
      <selection activeCell="A39" sqref="A39"/>
    </sheetView>
  </sheetViews>
  <sheetFormatPr defaultRowHeight="12.75" x14ac:dyDescent="0.2"/>
  <sheetData/>
  <pageMargins left="0.87" right="0.70866141732283505" top="0.74803149606299202" bottom="0.74803149606299202" header="0.31496062992126" footer="0.31496062992126"/>
  <pageSetup paperSize="9" orientation="portrait" horizontalDpi="4294967293" verticalDpi="4294967293" r:id="rId1"/>
  <headerFooter>
    <oddHeader>&amp;C&amp;"-,Regular"&amp;8Created by Bangpeg2013</oddHeader>
    <oddFooter>&amp;C&amp;"-,Regular"&amp;8KANTOR REGIONAL IIIBADAN KEPEGAWAIAN NEGARA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70C0"/>
  </sheetPr>
  <dimension ref="A1:G20"/>
  <sheetViews>
    <sheetView view="pageLayout" topLeftCell="A9" zoomScale="70" zoomScalePageLayoutView="70" workbookViewId="0">
      <selection activeCell="E31" sqref="E31"/>
    </sheetView>
  </sheetViews>
  <sheetFormatPr defaultRowHeight="18" x14ac:dyDescent="0.2"/>
  <cols>
    <col min="1" max="1" width="4.28515625" style="58" customWidth="1"/>
    <col min="2" max="2" width="3.7109375" style="57" customWidth="1"/>
    <col min="3" max="3" width="27.5703125" style="57" customWidth="1"/>
    <col min="4" max="4" width="1.5703125" style="57" bestFit="1" customWidth="1"/>
    <col min="5" max="5" width="52.28515625" style="57" customWidth="1"/>
    <col min="6" max="16384" width="9.140625" style="57"/>
  </cols>
  <sheetData>
    <row r="1" spans="1:7" x14ac:dyDescent="0.2">
      <c r="A1" s="182" t="s">
        <v>102</v>
      </c>
      <c r="B1" s="182"/>
      <c r="C1" s="182"/>
      <c r="D1" s="182"/>
      <c r="E1" s="182"/>
    </row>
    <row r="3" spans="1:7" ht="22.5" customHeight="1" x14ac:dyDescent="0.2">
      <c r="A3" s="61">
        <v>1</v>
      </c>
      <c r="B3" s="183" t="s">
        <v>62</v>
      </c>
      <c r="C3" s="184"/>
      <c r="D3" s="185"/>
      <c r="E3" s="186"/>
    </row>
    <row r="4" spans="1:7" ht="22.5" customHeight="1" x14ac:dyDescent="0.2">
      <c r="A4" s="66"/>
      <c r="B4" s="64" t="s">
        <v>64</v>
      </c>
      <c r="C4" s="62" t="s">
        <v>4</v>
      </c>
      <c r="D4" s="63" t="s">
        <v>74</v>
      </c>
      <c r="E4" s="118" t="s">
        <v>117</v>
      </c>
    </row>
    <row r="5" spans="1:7" ht="22.5" customHeight="1" x14ac:dyDescent="0.2">
      <c r="A5" s="67"/>
      <c r="B5" s="64" t="s">
        <v>68</v>
      </c>
      <c r="C5" s="62" t="s">
        <v>5</v>
      </c>
      <c r="D5" s="59" t="s">
        <v>74</v>
      </c>
      <c r="E5" s="119" t="s">
        <v>115</v>
      </c>
    </row>
    <row r="6" spans="1:7" ht="22.5" customHeight="1" x14ac:dyDescent="0.2">
      <c r="A6" s="67"/>
      <c r="B6" s="65" t="s">
        <v>69</v>
      </c>
      <c r="C6" s="62" t="s">
        <v>8</v>
      </c>
      <c r="D6" s="59" t="s">
        <v>74</v>
      </c>
      <c r="E6" s="119" t="s">
        <v>116</v>
      </c>
    </row>
    <row r="7" spans="1:7" ht="22.5" customHeight="1" x14ac:dyDescent="0.2">
      <c r="A7" s="67"/>
      <c r="B7" s="65" t="s">
        <v>70</v>
      </c>
      <c r="C7" s="62" t="s">
        <v>6</v>
      </c>
      <c r="D7" s="60" t="s">
        <v>74</v>
      </c>
      <c r="E7" s="119" t="s">
        <v>120</v>
      </c>
    </row>
    <row r="8" spans="1:7" ht="36" x14ac:dyDescent="0.2">
      <c r="A8" s="68"/>
      <c r="B8" s="65" t="s">
        <v>71</v>
      </c>
      <c r="C8" s="62" t="s">
        <v>7</v>
      </c>
      <c r="D8" s="60" t="s">
        <v>74</v>
      </c>
      <c r="E8" s="121" t="s">
        <v>121</v>
      </c>
    </row>
    <row r="9" spans="1:7" ht="22.5" customHeight="1" x14ac:dyDescent="0.2">
      <c r="A9" s="69">
        <v>2</v>
      </c>
      <c r="B9" s="187" t="s">
        <v>72</v>
      </c>
      <c r="C9" s="188"/>
      <c r="D9" s="188"/>
      <c r="E9" s="189"/>
    </row>
    <row r="10" spans="1:7" ht="22.5" customHeight="1" x14ac:dyDescent="0.2">
      <c r="A10" s="66"/>
      <c r="B10" s="64" t="s">
        <v>64</v>
      </c>
      <c r="C10" s="62" t="s">
        <v>4</v>
      </c>
      <c r="D10" s="59" t="s">
        <v>74</v>
      </c>
      <c r="E10" s="119" t="s">
        <v>122</v>
      </c>
    </row>
    <row r="11" spans="1:7" ht="22.5" customHeight="1" x14ac:dyDescent="0.2">
      <c r="A11" s="67"/>
      <c r="B11" s="64" t="s">
        <v>68</v>
      </c>
      <c r="C11" s="62" t="s">
        <v>5</v>
      </c>
      <c r="D11" s="59" t="s">
        <v>74</v>
      </c>
      <c r="E11" s="119" t="s">
        <v>123</v>
      </c>
    </row>
    <row r="12" spans="1:7" ht="22.5" customHeight="1" x14ac:dyDescent="0.2">
      <c r="A12" s="67"/>
      <c r="B12" s="65" t="s">
        <v>69</v>
      </c>
      <c r="C12" s="62" t="s">
        <v>8</v>
      </c>
      <c r="D12" s="59" t="s">
        <v>74</v>
      </c>
      <c r="E12" s="119" t="s">
        <v>124</v>
      </c>
    </row>
    <row r="13" spans="1:7" ht="38.25" customHeight="1" x14ac:dyDescent="0.2">
      <c r="A13" s="67"/>
      <c r="B13" s="65" t="s">
        <v>70</v>
      </c>
      <c r="C13" s="62" t="s">
        <v>6</v>
      </c>
      <c r="D13" s="60" t="s">
        <v>74</v>
      </c>
      <c r="E13" s="176" t="s">
        <v>125</v>
      </c>
    </row>
    <row r="14" spans="1:7" ht="36" x14ac:dyDescent="0.2">
      <c r="A14" s="68"/>
      <c r="B14" s="65" t="s">
        <v>71</v>
      </c>
      <c r="C14" s="62" t="s">
        <v>7</v>
      </c>
      <c r="D14" s="60" t="s">
        <v>74</v>
      </c>
      <c r="E14" s="121" t="s">
        <v>121</v>
      </c>
    </row>
    <row r="15" spans="1:7" ht="22.5" customHeight="1" x14ac:dyDescent="0.2">
      <c r="A15" s="70">
        <v>3</v>
      </c>
      <c r="B15" s="190" t="s">
        <v>73</v>
      </c>
      <c r="C15" s="191"/>
      <c r="D15" s="191"/>
      <c r="E15" s="192"/>
    </row>
    <row r="16" spans="1:7" ht="22.5" customHeight="1" x14ac:dyDescent="0.2">
      <c r="A16" s="66"/>
      <c r="B16" s="64" t="s">
        <v>64</v>
      </c>
      <c r="C16" s="62" t="s">
        <v>4</v>
      </c>
      <c r="D16" s="59" t="s">
        <v>74</v>
      </c>
      <c r="E16" s="119" t="s">
        <v>126</v>
      </c>
      <c r="G16" s="57" t="s">
        <v>114</v>
      </c>
    </row>
    <row r="17" spans="1:6" ht="22.5" customHeight="1" x14ac:dyDescent="0.2">
      <c r="A17" s="67"/>
      <c r="B17" s="64" t="s">
        <v>68</v>
      </c>
      <c r="C17" s="62" t="s">
        <v>5</v>
      </c>
      <c r="D17" s="59" t="s">
        <v>74</v>
      </c>
      <c r="E17" s="119" t="s">
        <v>127</v>
      </c>
      <c r="F17" s="57" t="s">
        <v>114</v>
      </c>
    </row>
    <row r="18" spans="1:6" ht="22.5" customHeight="1" x14ac:dyDescent="0.2">
      <c r="A18" s="67"/>
      <c r="B18" s="65" t="s">
        <v>69</v>
      </c>
      <c r="C18" s="62" t="s">
        <v>8</v>
      </c>
      <c r="D18" s="59" t="s">
        <v>74</v>
      </c>
      <c r="E18" s="119" t="s">
        <v>128</v>
      </c>
    </row>
    <row r="19" spans="1:6" ht="22.5" customHeight="1" x14ac:dyDescent="0.2">
      <c r="A19" s="67"/>
      <c r="B19" s="65" t="s">
        <v>70</v>
      </c>
      <c r="C19" s="62" t="s">
        <v>6</v>
      </c>
      <c r="D19" s="60" t="s">
        <v>74</v>
      </c>
      <c r="E19" s="119" t="s">
        <v>129</v>
      </c>
    </row>
    <row r="20" spans="1:6" ht="36" x14ac:dyDescent="0.2">
      <c r="A20" s="68"/>
      <c r="B20" s="65" t="s">
        <v>71</v>
      </c>
      <c r="C20" s="62" t="s">
        <v>7</v>
      </c>
      <c r="D20" s="60" t="s">
        <v>74</v>
      </c>
      <c r="E20" s="121" t="s">
        <v>121</v>
      </c>
      <c r="F20" s="57" t="s">
        <v>114</v>
      </c>
    </row>
  </sheetData>
  <sheetProtection selectLockedCells="1" selectUnlockedCells="1"/>
  <mergeCells count="4">
    <mergeCell ref="A1:E1"/>
    <mergeCell ref="B3:E3"/>
    <mergeCell ref="B9:E9"/>
    <mergeCell ref="B15:E15"/>
  </mergeCells>
  <printOptions horizontalCentered="1"/>
  <pageMargins left="0.73" right="0.40625" top="0.75" bottom="0.75" header="0.3" footer="0.3"/>
  <pageSetup paperSize="9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1"/>
  </sheetPr>
  <dimension ref="A1:J43"/>
  <sheetViews>
    <sheetView view="pageLayout" zoomScale="70" zoomScalePageLayoutView="70" workbookViewId="0">
      <selection activeCell="C6" sqref="C6"/>
    </sheetView>
  </sheetViews>
  <sheetFormatPr defaultRowHeight="12.75" x14ac:dyDescent="0.2"/>
  <cols>
    <col min="1" max="1" width="12.5703125" style="71" customWidth="1"/>
    <col min="2" max="3" width="9.140625" style="71"/>
    <col min="4" max="4" width="4.5703125" style="71" customWidth="1"/>
    <col min="5" max="5" width="1.5703125" style="71" customWidth="1"/>
    <col min="6" max="9" width="9.140625" style="71"/>
    <col min="10" max="10" width="11" style="71" customWidth="1"/>
    <col min="11" max="16384" width="9.140625" style="71"/>
  </cols>
  <sheetData>
    <row r="1" spans="1:10" ht="13.5" thickTop="1" x14ac:dyDescent="0.2">
      <c r="A1" s="74"/>
      <c r="B1" s="75"/>
      <c r="C1" s="75"/>
      <c r="D1" s="75"/>
      <c r="E1" s="75"/>
      <c r="F1" s="75"/>
      <c r="G1" s="75"/>
      <c r="H1" s="75"/>
      <c r="I1" s="75"/>
      <c r="J1" s="76"/>
    </row>
    <row r="2" spans="1:10" x14ac:dyDescent="0.2">
      <c r="A2" s="77"/>
      <c r="B2" s="72"/>
      <c r="C2" s="72"/>
      <c r="D2" s="72"/>
      <c r="E2" s="72"/>
      <c r="F2" s="72"/>
      <c r="G2" s="72"/>
      <c r="H2" s="72"/>
      <c r="I2" s="72"/>
      <c r="J2" s="78"/>
    </row>
    <row r="3" spans="1:10" x14ac:dyDescent="0.2">
      <c r="A3" s="77"/>
      <c r="B3" s="72"/>
      <c r="C3" s="72"/>
      <c r="D3" s="72"/>
      <c r="E3" s="72"/>
      <c r="F3" s="72"/>
      <c r="G3" s="72"/>
      <c r="H3" s="72"/>
      <c r="I3" s="72"/>
      <c r="J3" s="78"/>
    </row>
    <row r="4" spans="1:10" x14ac:dyDescent="0.2">
      <c r="A4" s="77"/>
      <c r="B4" s="72"/>
      <c r="C4" s="72"/>
      <c r="D4" s="72"/>
      <c r="E4" s="72"/>
      <c r="F4" s="72"/>
      <c r="G4" s="72"/>
      <c r="H4" s="72"/>
      <c r="I4" s="72"/>
      <c r="J4" s="78"/>
    </row>
    <row r="5" spans="1:10" x14ac:dyDescent="0.2">
      <c r="A5" s="77"/>
      <c r="B5" s="72"/>
      <c r="C5" s="72"/>
      <c r="D5" s="72"/>
      <c r="E5" s="72"/>
      <c r="F5" s="72"/>
      <c r="G5" s="72"/>
      <c r="H5" s="72"/>
      <c r="I5" s="72"/>
      <c r="J5" s="78"/>
    </row>
    <row r="6" spans="1:10" x14ac:dyDescent="0.2">
      <c r="A6" s="77"/>
      <c r="B6" s="72"/>
      <c r="C6" s="72"/>
      <c r="D6" s="72"/>
      <c r="E6" s="72"/>
      <c r="F6" s="72"/>
      <c r="G6" s="72"/>
      <c r="H6" s="72"/>
      <c r="I6" s="72"/>
      <c r="J6" s="78"/>
    </row>
    <row r="7" spans="1:10" ht="60" customHeight="1" x14ac:dyDescent="0.2">
      <c r="A7" s="77"/>
      <c r="B7" s="72"/>
      <c r="C7" s="72"/>
      <c r="D7" s="72"/>
      <c r="E7" s="72"/>
      <c r="F7" s="72"/>
      <c r="G7" s="72"/>
      <c r="H7" s="72"/>
      <c r="I7" s="72"/>
      <c r="J7" s="78"/>
    </row>
    <row r="8" spans="1:10" ht="18" x14ac:dyDescent="0.2">
      <c r="A8" s="193" t="s">
        <v>59</v>
      </c>
      <c r="B8" s="194"/>
      <c r="C8" s="194"/>
      <c r="D8" s="194"/>
      <c r="E8" s="194"/>
      <c r="F8" s="194"/>
      <c r="G8" s="194"/>
      <c r="H8" s="194"/>
      <c r="I8" s="194"/>
      <c r="J8" s="195"/>
    </row>
    <row r="9" spans="1:10" ht="18" x14ac:dyDescent="0.2">
      <c r="A9" s="193" t="s">
        <v>60</v>
      </c>
      <c r="B9" s="194"/>
      <c r="C9" s="194"/>
      <c r="D9" s="194"/>
      <c r="E9" s="194"/>
      <c r="F9" s="194"/>
      <c r="G9" s="194"/>
      <c r="H9" s="194"/>
      <c r="I9" s="194"/>
      <c r="J9" s="195"/>
    </row>
    <row r="10" spans="1:10" x14ac:dyDescent="0.2">
      <c r="A10" s="77"/>
      <c r="B10" s="72"/>
      <c r="C10" s="72"/>
      <c r="D10" s="72"/>
      <c r="E10" s="72"/>
      <c r="F10" s="72"/>
      <c r="G10" s="72"/>
      <c r="H10" s="72"/>
      <c r="I10" s="72"/>
      <c r="J10" s="78"/>
    </row>
    <row r="11" spans="1:10" x14ac:dyDescent="0.2">
      <c r="A11" s="77"/>
      <c r="B11" s="72"/>
      <c r="C11" s="72"/>
      <c r="D11" s="72"/>
      <c r="E11" s="72"/>
      <c r="F11" s="72"/>
      <c r="G11" s="72"/>
      <c r="H11" s="72"/>
      <c r="I11" s="72"/>
      <c r="J11" s="78"/>
    </row>
    <row r="12" spans="1:10" x14ac:dyDescent="0.2">
      <c r="A12" s="77"/>
      <c r="B12" s="72"/>
      <c r="C12" s="72"/>
      <c r="D12" s="72"/>
      <c r="E12" s="72"/>
      <c r="F12" s="72"/>
      <c r="G12" s="72"/>
      <c r="H12" s="72"/>
      <c r="I12" s="72"/>
      <c r="J12" s="78"/>
    </row>
    <row r="13" spans="1:10" x14ac:dyDescent="0.2">
      <c r="A13" s="77"/>
      <c r="B13" s="72"/>
      <c r="C13" s="72"/>
      <c r="D13" s="72"/>
      <c r="E13" s="72"/>
      <c r="F13" s="72"/>
      <c r="G13" s="72"/>
      <c r="H13" s="72"/>
      <c r="I13" s="72"/>
      <c r="J13" s="78"/>
    </row>
    <row r="14" spans="1:10" x14ac:dyDescent="0.2">
      <c r="A14" s="77"/>
      <c r="B14" s="72"/>
      <c r="C14" s="72"/>
      <c r="D14" s="72"/>
      <c r="E14" s="72"/>
      <c r="F14" s="72"/>
      <c r="G14" s="72"/>
      <c r="H14" s="72"/>
      <c r="I14" s="72"/>
      <c r="J14" s="78"/>
    </row>
    <row r="15" spans="1:10" ht="15.75" x14ac:dyDescent="0.2">
      <c r="A15" s="196" t="s">
        <v>104</v>
      </c>
      <c r="B15" s="197"/>
      <c r="C15" s="197"/>
      <c r="D15" s="197"/>
      <c r="E15" s="197"/>
      <c r="F15" s="197"/>
      <c r="G15" s="197"/>
      <c r="H15" s="197"/>
      <c r="I15" s="197"/>
      <c r="J15" s="198"/>
    </row>
    <row r="16" spans="1:10" ht="15.75" x14ac:dyDescent="0.2">
      <c r="A16" s="196" t="s">
        <v>119</v>
      </c>
      <c r="B16" s="197"/>
      <c r="C16" s="197"/>
      <c r="D16" s="197"/>
      <c r="E16" s="197"/>
      <c r="F16" s="197"/>
      <c r="G16" s="197"/>
      <c r="H16" s="197"/>
      <c r="I16" s="197"/>
      <c r="J16" s="198"/>
    </row>
    <row r="17" spans="1:10" ht="78.75" customHeight="1" x14ac:dyDescent="0.2">
      <c r="A17" s="77"/>
      <c r="B17" s="72"/>
      <c r="C17" s="72"/>
      <c r="D17" s="72"/>
      <c r="E17" s="72"/>
      <c r="F17" s="72"/>
      <c r="G17" s="72"/>
      <c r="H17" s="72"/>
      <c r="I17" s="72"/>
      <c r="J17" s="78"/>
    </row>
    <row r="18" spans="1:10" ht="19.5" customHeight="1" x14ac:dyDescent="0.2">
      <c r="A18" s="77"/>
      <c r="B18" s="42" t="s">
        <v>103</v>
      </c>
      <c r="C18" s="42"/>
      <c r="D18" s="42"/>
      <c r="E18" s="42" t="s">
        <v>74</v>
      </c>
      <c r="F18" s="199" t="str">
        <f>'DATA SKP'!E4</f>
        <v>ARIE REZA PUTRA, M.I.kom</v>
      </c>
      <c r="G18" s="199"/>
      <c r="H18" s="199"/>
      <c r="I18" s="199"/>
      <c r="J18" s="200"/>
    </row>
    <row r="19" spans="1:10" ht="19.5" customHeight="1" x14ac:dyDescent="0.2">
      <c r="A19" s="77"/>
      <c r="B19" s="42" t="s">
        <v>5</v>
      </c>
      <c r="C19" s="42"/>
      <c r="D19" s="42"/>
      <c r="E19" s="42" t="s">
        <v>74</v>
      </c>
      <c r="F19" s="201" t="str">
        <f>'DATA SKP'!E5</f>
        <v>19861224 201001 1 003</v>
      </c>
      <c r="G19" s="201"/>
      <c r="H19" s="201"/>
      <c r="I19" s="201"/>
      <c r="J19" s="202"/>
    </row>
    <row r="20" spans="1:10" ht="19.5" customHeight="1" x14ac:dyDescent="0.2">
      <c r="A20" s="77"/>
      <c r="B20" s="42" t="s">
        <v>105</v>
      </c>
      <c r="C20" s="42"/>
      <c r="D20" s="42"/>
      <c r="E20" s="42" t="s">
        <v>74</v>
      </c>
      <c r="F20" s="201" t="str">
        <f>'DATA SKP'!E6</f>
        <v>Penata /III C</v>
      </c>
      <c r="G20" s="201"/>
      <c r="H20" s="201"/>
      <c r="I20" s="201"/>
      <c r="J20" s="202"/>
    </row>
    <row r="21" spans="1:10" ht="19.5" customHeight="1" x14ac:dyDescent="0.2">
      <c r="A21" s="77"/>
      <c r="B21" s="42" t="s">
        <v>6</v>
      </c>
      <c r="C21" s="42"/>
      <c r="D21" s="42"/>
      <c r="E21" s="42" t="s">
        <v>74</v>
      </c>
      <c r="F21" s="201" t="str">
        <f>'DATA SKP'!E7</f>
        <v>Staf Sarana dan Prasarana</v>
      </c>
      <c r="G21" s="201"/>
      <c r="H21" s="201"/>
      <c r="I21" s="201"/>
      <c r="J21" s="202"/>
    </row>
    <row r="22" spans="1:10" ht="27" customHeight="1" x14ac:dyDescent="0.2">
      <c r="A22" s="77"/>
      <c r="B22" s="42" t="s">
        <v>7</v>
      </c>
      <c r="C22" s="42"/>
      <c r="D22" s="42"/>
      <c r="E22" s="42" t="s">
        <v>74</v>
      </c>
      <c r="F22" s="203" t="str">
        <f>'DATA SKP'!E8</f>
        <v>Biro Humas Sekretariat Daerah Provinsi Sumatera Barat</v>
      </c>
      <c r="G22" s="203"/>
      <c r="H22" s="203"/>
      <c r="I22" s="203"/>
      <c r="J22" s="204"/>
    </row>
    <row r="23" spans="1:10" ht="15" x14ac:dyDescent="0.2">
      <c r="A23" s="77"/>
      <c r="B23" s="73"/>
      <c r="C23" s="73"/>
      <c r="D23" s="73"/>
      <c r="E23" s="73"/>
      <c r="F23" s="163"/>
      <c r="G23" s="163"/>
      <c r="H23" s="163"/>
      <c r="I23" s="163"/>
      <c r="J23" s="164"/>
    </row>
    <row r="24" spans="1:10" x14ac:dyDescent="0.2">
      <c r="A24" s="77"/>
      <c r="B24" s="72"/>
      <c r="C24" s="72"/>
      <c r="D24" s="72"/>
      <c r="E24" s="72"/>
      <c r="F24" s="72"/>
      <c r="G24" s="72"/>
      <c r="H24" s="72"/>
      <c r="I24" s="72"/>
      <c r="J24" s="78"/>
    </row>
    <row r="25" spans="1:10" x14ac:dyDescent="0.2">
      <c r="A25" s="77"/>
      <c r="B25" s="72"/>
      <c r="C25" s="72"/>
      <c r="D25" s="72"/>
      <c r="E25" s="72"/>
      <c r="F25" s="72"/>
      <c r="G25" s="72"/>
      <c r="H25" s="72"/>
      <c r="I25" s="72"/>
      <c r="J25" s="78"/>
    </row>
    <row r="26" spans="1:10" x14ac:dyDescent="0.2">
      <c r="A26" s="77"/>
      <c r="B26" s="72"/>
      <c r="C26" s="72"/>
      <c r="D26" s="72"/>
      <c r="E26" s="72"/>
      <c r="F26" s="72"/>
      <c r="G26" s="72"/>
      <c r="H26" s="72"/>
      <c r="I26" s="72"/>
      <c r="J26" s="78"/>
    </row>
    <row r="27" spans="1:10" x14ac:dyDescent="0.2">
      <c r="A27" s="77"/>
      <c r="B27" s="72"/>
      <c r="C27" s="72"/>
      <c r="D27" s="72"/>
      <c r="E27" s="72"/>
      <c r="F27" s="72"/>
      <c r="G27" s="72"/>
      <c r="H27" s="72"/>
      <c r="I27" s="72"/>
      <c r="J27" s="78"/>
    </row>
    <row r="28" spans="1:10" x14ac:dyDescent="0.2">
      <c r="A28" s="77"/>
      <c r="B28" s="72"/>
      <c r="C28" s="72"/>
      <c r="D28" s="72"/>
      <c r="E28" s="72"/>
      <c r="F28" s="72"/>
      <c r="G28" s="72"/>
      <c r="H28" s="72"/>
      <c r="I28" s="72"/>
      <c r="J28" s="78"/>
    </row>
    <row r="29" spans="1:10" x14ac:dyDescent="0.2">
      <c r="A29" s="77"/>
      <c r="B29" s="72"/>
      <c r="C29" s="72"/>
      <c r="D29" s="72"/>
      <c r="E29" s="72"/>
      <c r="F29" s="72"/>
      <c r="G29" s="72"/>
      <c r="H29" s="72"/>
      <c r="I29" s="72"/>
      <c r="J29" s="78"/>
    </row>
    <row r="30" spans="1:10" x14ac:dyDescent="0.2">
      <c r="A30" s="77"/>
      <c r="B30" s="72"/>
      <c r="C30" s="72"/>
      <c r="D30" s="72"/>
      <c r="E30" s="72"/>
      <c r="F30" s="72"/>
      <c r="G30" s="72"/>
      <c r="H30" s="72"/>
      <c r="I30" s="72"/>
      <c r="J30" s="78"/>
    </row>
    <row r="31" spans="1:10" x14ac:dyDescent="0.2">
      <c r="A31" s="77"/>
      <c r="B31" s="72"/>
      <c r="C31" s="72"/>
      <c r="D31" s="72"/>
      <c r="E31" s="72"/>
      <c r="F31" s="72"/>
      <c r="G31" s="72"/>
      <c r="H31" s="72"/>
      <c r="I31" s="72"/>
      <c r="J31" s="78"/>
    </row>
    <row r="32" spans="1:10" x14ac:dyDescent="0.2">
      <c r="A32" s="77"/>
      <c r="B32" s="72"/>
      <c r="C32" s="72"/>
      <c r="D32" s="72"/>
      <c r="E32" s="72"/>
      <c r="F32" s="72"/>
      <c r="G32" s="72"/>
      <c r="H32" s="72"/>
      <c r="I32" s="72"/>
      <c r="J32" s="78"/>
    </row>
    <row r="33" spans="1:10" x14ac:dyDescent="0.2">
      <c r="A33" s="77"/>
      <c r="B33" s="72"/>
      <c r="C33" s="72"/>
      <c r="D33" s="72"/>
      <c r="E33" s="72"/>
      <c r="F33" s="72"/>
      <c r="G33" s="72"/>
      <c r="H33" s="72"/>
      <c r="I33" s="72"/>
      <c r="J33" s="78"/>
    </row>
    <row r="34" spans="1:10" x14ac:dyDescent="0.2">
      <c r="A34" s="77"/>
      <c r="B34" s="72"/>
      <c r="C34" s="72"/>
      <c r="D34" s="72"/>
      <c r="E34" s="72"/>
      <c r="F34" s="72"/>
      <c r="G34" s="72"/>
      <c r="H34" s="72"/>
      <c r="I34" s="72"/>
      <c r="J34" s="78"/>
    </row>
    <row r="35" spans="1:10" x14ac:dyDescent="0.2">
      <c r="A35" s="77"/>
      <c r="B35" s="72"/>
      <c r="C35" s="72"/>
      <c r="D35" s="72"/>
      <c r="E35" s="72"/>
      <c r="F35" s="72"/>
      <c r="G35" s="72"/>
      <c r="H35" s="72"/>
      <c r="I35" s="72"/>
      <c r="J35" s="78"/>
    </row>
    <row r="36" spans="1:10" x14ac:dyDescent="0.2">
      <c r="A36" s="77"/>
      <c r="B36" s="72"/>
      <c r="C36" s="72"/>
      <c r="D36" s="72"/>
      <c r="E36" s="72"/>
      <c r="F36" s="72"/>
      <c r="G36" s="72"/>
      <c r="H36" s="72"/>
      <c r="I36" s="72"/>
      <c r="J36" s="78"/>
    </row>
    <row r="37" spans="1:10" x14ac:dyDescent="0.2">
      <c r="A37" s="77"/>
      <c r="B37" s="72"/>
      <c r="C37" s="72"/>
      <c r="D37" s="72"/>
      <c r="E37" s="72"/>
      <c r="F37" s="72"/>
      <c r="G37" s="72"/>
      <c r="H37" s="72"/>
      <c r="I37" s="72"/>
      <c r="J37" s="78"/>
    </row>
    <row r="38" spans="1:10" ht="18" x14ac:dyDescent="0.2">
      <c r="A38" s="193" t="s">
        <v>130</v>
      </c>
      <c r="B38" s="194"/>
      <c r="C38" s="194"/>
      <c r="D38" s="194"/>
      <c r="E38" s="194"/>
      <c r="F38" s="194"/>
      <c r="G38" s="194"/>
      <c r="H38" s="194"/>
      <c r="I38" s="194"/>
      <c r="J38" s="195"/>
    </row>
    <row r="39" spans="1:10" ht="18" x14ac:dyDescent="0.2">
      <c r="A39" s="193" t="s">
        <v>131</v>
      </c>
      <c r="B39" s="194"/>
      <c r="C39" s="194"/>
      <c r="D39" s="194"/>
      <c r="E39" s="194"/>
      <c r="F39" s="194"/>
      <c r="G39" s="194"/>
      <c r="H39" s="194"/>
      <c r="I39" s="194"/>
      <c r="J39" s="195"/>
    </row>
    <row r="40" spans="1:10" ht="18" x14ac:dyDescent="0.2">
      <c r="A40" s="193" t="s">
        <v>118</v>
      </c>
      <c r="B40" s="194"/>
      <c r="C40" s="194"/>
      <c r="D40" s="194"/>
      <c r="E40" s="194"/>
      <c r="F40" s="194"/>
      <c r="G40" s="194"/>
      <c r="H40" s="194"/>
      <c r="I40" s="194"/>
      <c r="J40" s="195"/>
    </row>
    <row r="41" spans="1:10" ht="18.75" thickBot="1" x14ac:dyDescent="0.25">
      <c r="A41" s="171"/>
      <c r="B41" s="172"/>
      <c r="C41" s="172"/>
      <c r="D41" s="172"/>
      <c r="E41" s="172"/>
      <c r="F41" s="172"/>
      <c r="G41" s="172"/>
      <c r="H41" s="172"/>
      <c r="I41" s="172"/>
      <c r="J41" s="173"/>
    </row>
    <row r="42" spans="1:10" ht="23.25" customHeight="1" thickTop="1" x14ac:dyDescent="0.2">
      <c r="A42" s="72"/>
      <c r="B42" s="72"/>
      <c r="C42" s="72"/>
      <c r="D42" s="72"/>
      <c r="E42" s="72"/>
      <c r="F42" s="72"/>
      <c r="G42" s="72"/>
      <c r="H42" s="72"/>
      <c r="I42" s="72"/>
      <c r="J42" s="72"/>
    </row>
    <row r="43" spans="1:10" x14ac:dyDescent="0.2">
      <c r="A43" s="72"/>
      <c r="B43" s="72"/>
      <c r="C43" s="72"/>
      <c r="D43" s="72"/>
      <c r="E43" s="72"/>
      <c r="F43" s="72"/>
      <c r="G43" s="72"/>
      <c r="H43" s="72"/>
      <c r="I43" s="72"/>
      <c r="J43" s="72"/>
    </row>
  </sheetData>
  <mergeCells count="12">
    <mergeCell ref="A40:J40"/>
    <mergeCell ref="F18:J18"/>
    <mergeCell ref="F19:J19"/>
    <mergeCell ref="F20:J20"/>
    <mergeCell ref="F21:J21"/>
    <mergeCell ref="F22:J22"/>
    <mergeCell ref="A38:J38"/>
    <mergeCell ref="A8:J8"/>
    <mergeCell ref="A9:J9"/>
    <mergeCell ref="A15:J15"/>
    <mergeCell ref="A16:J16"/>
    <mergeCell ref="A39:J39"/>
  </mergeCells>
  <pageMargins left="0.89" right="0.70866141732283505" top="0.74803149606299202" bottom="0.74803149606299202" header="0.31496062992126" footer="0.31496062992126"/>
  <pageSetup paperSize="9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L29"/>
  <sheetViews>
    <sheetView view="pageBreakPreview" topLeftCell="A5" zoomScale="85" zoomScaleSheetLayoutView="85" zoomScalePageLayoutView="70" workbookViewId="0">
      <selection activeCell="B5" sqref="B5"/>
    </sheetView>
  </sheetViews>
  <sheetFormatPr defaultRowHeight="12.75" x14ac:dyDescent="0.2"/>
  <cols>
    <col min="1" max="1" width="4.7109375" style="24" customWidth="1"/>
    <col min="2" max="2" width="18.5703125" style="24" customWidth="1"/>
    <col min="3" max="3" width="40.5703125" style="24" customWidth="1"/>
    <col min="4" max="4" width="8" style="24" customWidth="1"/>
    <col min="5" max="5" width="6.42578125" style="24" customWidth="1"/>
    <col min="6" max="6" width="7.42578125" style="24" customWidth="1"/>
    <col min="7" max="7" width="7.28515625" style="24" customWidth="1"/>
    <col min="8" max="8" width="10.140625" style="24" customWidth="1"/>
    <col min="9" max="9" width="6.42578125" style="24" customWidth="1"/>
    <col min="10" max="10" width="5.7109375" style="24" customWidth="1"/>
    <col min="11" max="11" width="19.28515625" style="24" customWidth="1"/>
    <col min="12" max="16384" width="9.140625" style="24"/>
  </cols>
  <sheetData>
    <row r="1" spans="1:12" ht="15.75" x14ac:dyDescent="0.25">
      <c r="A1" s="214" t="s">
        <v>0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2" ht="15.75" x14ac:dyDescent="0.25">
      <c r="A2" s="214" t="s">
        <v>60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</row>
    <row r="3" spans="1:12" ht="15.75" x14ac:dyDescent="0.25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</row>
    <row r="4" spans="1:12" s="1" customFormat="1" ht="18" customHeight="1" x14ac:dyDescent="0.2">
      <c r="A4" s="31" t="s">
        <v>1</v>
      </c>
      <c r="B4" s="218" t="s">
        <v>2</v>
      </c>
      <c r="C4" s="219"/>
      <c r="D4" s="32"/>
      <c r="E4" s="31" t="s">
        <v>1</v>
      </c>
      <c r="F4" s="220" t="s">
        <v>3</v>
      </c>
      <c r="G4" s="221"/>
      <c r="H4" s="221"/>
      <c r="I4" s="221"/>
      <c r="J4" s="221"/>
      <c r="K4" s="222"/>
    </row>
    <row r="5" spans="1:12" s="1" customFormat="1" ht="18" customHeight="1" x14ac:dyDescent="0.2">
      <c r="A5" s="26">
        <v>1</v>
      </c>
      <c r="B5" s="33" t="s">
        <v>4</v>
      </c>
      <c r="C5" s="215" t="str">
        <f>'DATA SKP'!E10</f>
        <v>ALRIFJON, S.Sos., MM</v>
      </c>
      <c r="D5" s="217"/>
      <c r="E5" s="44">
        <v>1</v>
      </c>
      <c r="F5" s="216" t="s">
        <v>4</v>
      </c>
      <c r="G5" s="217"/>
      <c r="H5" s="215" t="str">
        <f>'DATA SKP'!E4</f>
        <v>ARIE REZA PUTRA, M.I.kom</v>
      </c>
      <c r="I5" s="216"/>
      <c r="J5" s="216"/>
      <c r="K5" s="217"/>
    </row>
    <row r="6" spans="1:12" s="1" customFormat="1" ht="18" customHeight="1" x14ac:dyDescent="0.2">
      <c r="A6" s="18">
        <v>2</v>
      </c>
      <c r="B6" s="34" t="s">
        <v>5</v>
      </c>
      <c r="C6" s="224" t="str">
        <f>'DATA SKP'!E11</f>
        <v>19661207 198903 1 004</v>
      </c>
      <c r="D6" s="225"/>
      <c r="E6" s="45">
        <v>2</v>
      </c>
      <c r="F6" s="228" t="s">
        <v>5</v>
      </c>
      <c r="G6" s="225"/>
      <c r="H6" s="224" t="str">
        <f>'DATA SKP'!E5</f>
        <v>19861224 201001 1 003</v>
      </c>
      <c r="I6" s="228"/>
      <c r="J6" s="228"/>
      <c r="K6" s="225"/>
    </row>
    <row r="7" spans="1:12" s="1" customFormat="1" ht="18" customHeight="1" x14ac:dyDescent="0.2">
      <c r="A7" s="18">
        <v>3</v>
      </c>
      <c r="B7" s="34" t="s">
        <v>8</v>
      </c>
      <c r="C7" s="224" t="str">
        <f>'DATA SKP'!E12</f>
        <v>Pembiana / IV A</v>
      </c>
      <c r="D7" s="225"/>
      <c r="E7" s="45">
        <v>3</v>
      </c>
      <c r="F7" s="228" t="s">
        <v>8</v>
      </c>
      <c r="G7" s="225"/>
      <c r="H7" s="224" t="str">
        <f>'DATA SKP'!E6</f>
        <v>Penata /III C</v>
      </c>
      <c r="I7" s="228"/>
      <c r="J7" s="228"/>
      <c r="K7" s="225"/>
    </row>
    <row r="8" spans="1:12" s="1" customFormat="1" ht="18" customHeight="1" x14ac:dyDescent="0.2">
      <c r="A8" s="18">
        <v>4</v>
      </c>
      <c r="B8" s="34" t="s">
        <v>6</v>
      </c>
      <c r="C8" s="224" t="str">
        <f>'DATA SKP'!E13</f>
        <v>Kasubag. Sarana dan Prasarana</v>
      </c>
      <c r="D8" s="225"/>
      <c r="E8" s="45">
        <v>4</v>
      </c>
      <c r="F8" s="228" t="s">
        <v>6</v>
      </c>
      <c r="G8" s="225"/>
      <c r="H8" s="224" t="str">
        <f>'DATA SKP'!E7</f>
        <v>Staf Sarana dan Prasarana</v>
      </c>
      <c r="I8" s="228"/>
      <c r="J8" s="228"/>
      <c r="K8" s="225"/>
    </row>
    <row r="9" spans="1:12" s="1" customFormat="1" ht="18" customHeight="1" x14ac:dyDescent="0.2">
      <c r="A9" s="27">
        <v>5</v>
      </c>
      <c r="B9" s="35" t="s">
        <v>7</v>
      </c>
      <c r="C9" s="226" t="str">
        <f>'DATA SKP'!E14</f>
        <v>Biro Humas Sekretariat Daerah Provinsi Sumatera Barat</v>
      </c>
      <c r="D9" s="227"/>
      <c r="E9" s="81">
        <v>5</v>
      </c>
      <c r="F9" s="229" t="s">
        <v>7</v>
      </c>
      <c r="G9" s="227"/>
      <c r="H9" s="226" t="str">
        <f>'DATA SKP'!E8</f>
        <v>Biro Humas Sekretariat Daerah Provinsi Sumatera Barat</v>
      </c>
      <c r="I9" s="229"/>
      <c r="J9" s="229"/>
      <c r="K9" s="227"/>
    </row>
    <row r="10" spans="1:12" ht="18.75" customHeight="1" x14ac:dyDescent="0.2">
      <c r="A10" s="206" t="s">
        <v>1</v>
      </c>
      <c r="B10" s="206" t="s">
        <v>27</v>
      </c>
      <c r="C10" s="211"/>
      <c r="D10" s="125"/>
      <c r="E10" s="206" t="s">
        <v>21</v>
      </c>
      <c r="F10" s="206" t="s">
        <v>9</v>
      </c>
      <c r="G10" s="206"/>
      <c r="H10" s="206"/>
      <c r="I10" s="206"/>
      <c r="J10" s="206"/>
      <c r="K10" s="206"/>
    </row>
    <row r="11" spans="1:12" ht="18.75" customHeight="1" x14ac:dyDescent="0.2">
      <c r="A11" s="206"/>
      <c r="B11" s="206"/>
      <c r="C11" s="211"/>
      <c r="D11" s="126"/>
      <c r="E11" s="206"/>
      <c r="F11" s="223" t="s">
        <v>24</v>
      </c>
      <c r="G11" s="223"/>
      <c r="H11" s="122" t="s">
        <v>10</v>
      </c>
      <c r="I11" s="223" t="s">
        <v>11</v>
      </c>
      <c r="J11" s="223"/>
      <c r="K11" s="122" t="s">
        <v>12</v>
      </c>
      <c r="L11" s="90"/>
    </row>
    <row r="12" spans="1:12" ht="30" customHeight="1" x14ac:dyDescent="0.2">
      <c r="A12" s="123">
        <v>1</v>
      </c>
      <c r="B12" s="209" t="s">
        <v>133</v>
      </c>
      <c r="C12" s="210"/>
      <c r="D12" s="127"/>
      <c r="E12" s="123">
        <f>D12*F12</f>
        <v>0</v>
      </c>
      <c r="F12" s="123">
        <v>24</v>
      </c>
      <c r="G12" s="123" t="s">
        <v>141</v>
      </c>
      <c r="H12" s="123">
        <v>100</v>
      </c>
      <c r="I12" s="123">
        <v>12</v>
      </c>
      <c r="J12" s="123" t="s">
        <v>109</v>
      </c>
      <c r="K12" s="124" t="s">
        <v>110</v>
      </c>
    </row>
    <row r="13" spans="1:12" ht="30" customHeight="1" x14ac:dyDescent="0.2">
      <c r="A13" s="123">
        <v>2</v>
      </c>
      <c r="B13" s="209" t="s">
        <v>134</v>
      </c>
      <c r="C13" s="210"/>
      <c r="D13" s="127"/>
      <c r="E13" s="123">
        <f>D13*F13</f>
        <v>0</v>
      </c>
      <c r="F13" s="123">
        <v>2450</v>
      </c>
      <c r="G13" s="123" t="s">
        <v>142</v>
      </c>
      <c r="H13" s="123">
        <v>100</v>
      </c>
      <c r="I13" s="123">
        <v>12</v>
      </c>
      <c r="J13" s="123" t="s">
        <v>109</v>
      </c>
      <c r="K13" s="124" t="s">
        <v>110</v>
      </c>
    </row>
    <row r="14" spans="1:12" ht="30" customHeight="1" x14ac:dyDescent="0.2">
      <c r="A14" s="123">
        <v>3</v>
      </c>
      <c r="B14" s="209" t="s">
        <v>135</v>
      </c>
      <c r="C14" s="210"/>
      <c r="D14" s="127"/>
      <c r="E14" s="123">
        <f t="shared" ref="E14:E17" si="0">D14*F14</f>
        <v>0</v>
      </c>
      <c r="F14" s="123">
        <v>1200</v>
      </c>
      <c r="G14" s="123" t="s">
        <v>142</v>
      </c>
      <c r="H14" s="123">
        <v>100</v>
      </c>
      <c r="I14" s="123">
        <v>12</v>
      </c>
      <c r="J14" s="123" t="s">
        <v>109</v>
      </c>
      <c r="K14" s="124" t="s">
        <v>110</v>
      </c>
    </row>
    <row r="15" spans="1:12" ht="30" customHeight="1" x14ac:dyDescent="0.2">
      <c r="A15" s="123">
        <v>4</v>
      </c>
      <c r="B15" s="209" t="s">
        <v>136</v>
      </c>
      <c r="C15" s="210"/>
      <c r="D15" s="127"/>
      <c r="E15" s="123">
        <f t="shared" si="0"/>
        <v>0</v>
      </c>
      <c r="F15" s="123">
        <v>300</v>
      </c>
      <c r="G15" s="295" t="s">
        <v>141</v>
      </c>
      <c r="H15" s="123">
        <v>100</v>
      </c>
      <c r="I15" s="123">
        <v>12</v>
      </c>
      <c r="J15" s="123" t="s">
        <v>109</v>
      </c>
      <c r="K15" s="124" t="s">
        <v>110</v>
      </c>
    </row>
    <row r="16" spans="1:12" ht="30" customHeight="1" x14ac:dyDescent="0.2">
      <c r="A16" s="123">
        <v>5</v>
      </c>
      <c r="B16" s="209" t="s">
        <v>137</v>
      </c>
      <c r="C16" s="210"/>
      <c r="D16" s="127"/>
      <c r="E16" s="123">
        <f t="shared" si="0"/>
        <v>0</v>
      </c>
      <c r="F16" s="123">
        <v>1500</v>
      </c>
      <c r="G16" s="295" t="s">
        <v>140</v>
      </c>
      <c r="H16" s="123">
        <v>100</v>
      </c>
      <c r="I16" s="123">
        <v>12</v>
      </c>
      <c r="J16" s="123" t="s">
        <v>109</v>
      </c>
      <c r="K16" s="124" t="s">
        <v>110</v>
      </c>
    </row>
    <row r="17" spans="1:11" ht="30" customHeight="1" x14ac:dyDescent="0.2">
      <c r="A17" s="123">
        <v>6</v>
      </c>
      <c r="B17" s="209" t="s">
        <v>143</v>
      </c>
      <c r="C17" s="210"/>
      <c r="D17" s="127"/>
      <c r="E17" s="123">
        <f t="shared" si="0"/>
        <v>0</v>
      </c>
      <c r="F17" s="123">
        <v>1500</v>
      </c>
      <c r="G17" s="295" t="s">
        <v>140</v>
      </c>
      <c r="H17" s="123">
        <v>100</v>
      </c>
      <c r="I17" s="123">
        <v>13</v>
      </c>
      <c r="J17" s="123" t="s">
        <v>109</v>
      </c>
      <c r="K17" s="124"/>
    </row>
    <row r="18" spans="1:11" ht="30" customHeight="1" x14ac:dyDescent="0.2">
      <c r="A18" s="123">
        <v>7</v>
      </c>
      <c r="B18" s="212" t="s">
        <v>138</v>
      </c>
      <c r="C18" s="213"/>
      <c r="D18" s="127"/>
      <c r="E18" s="123">
        <f t="shared" ref="E18" si="1">D18*F18</f>
        <v>0</v>
      </c>
      <c r="F18" s="123">
        <v>1200</v>
      </c>
      <c r="G18" s="123" t="s">
        <v>139</v>
      </c>
      <c r="H18" s="123">
        <v>100</v>
      </c>
      <c r="I18" s="123">
        <v>12</v>
      </c>
      <c r="J18" s="123" t="s">
        <v>109</v>
      </c>
      <c r="K18" s="124" t="s">
        <v>110</v>
      </c>
    </row>
    <row r="19" spans="1:11" ht="20.25" customHeight="1" x14ac:dyDescent="0.2">
      <c r="G19" s="175" t="s">
        <v>132</v>
      </c>
      <c r="H19" s="87"/>
      <c r="I19" s="87"/>
      <c r="J19" s="87"/>
      <c r="K19" s="109"/>
    </row>
    <row r="20" spans="1:11" ht="20.25" customHeight="1" x14ac:dyDescent="0.2">
      <c r="A20" s="207" t="s">
        <v>26</v>
      </c>
      <c r="B20" s="207"/>
      <c r="C20" s="207"/>
      <c r="D20" s="30"/>
      <c r="E20" s="43"/>
      <c r="F20" s="25"/>
      <c r="G20" s="87" t="s">
        <v>13</v>
      </c>
      <c r="H20" s="87"/>
      <c r="I20" s="87"/>
      <c r="J20" s="87"/>
      <c r="K20" s="91"/>
    </row>
    <row r="21" spans="1:11" ht="20.25" customHeight="1" x14ac:dyDescent="0.2"/>
    <row r="22" spans="1:11" ht="6" customHeight="1" x14ac:dyDescent="0.2">
      <c r="K22" s="87"/>
    </row>
    <row r="23" spans="1:11" ht="15.75" customHeight="1" x14ac:dyDescent="0.2">
      <c r="K23" s="87"/>
    </row>
    <row r="24" spans="1:11" ht="15.75" customHeight="1" x14ac:dyDescent="0.2">
      <c r="A24" s="208" t="str">
        <f>C5</f>
        <v>ALRIFJON, S.Sos., MM</v>
      </c>
      <c r="B24" s="208"/>
      <c r="C24" s="208"/>
      <c r="D24" s="83"/>
      <c r="E24" s="83"/>
      <c r="F24" s="84"/>
      <c r="G24" s="86" t="str">
        <f>H5</f>
        <v>ARIE REZA PUTRA, M.I.kom</v>
      </c>
      <c r="H24" s="86"/>
      <c r="I24" s="86"/>
      <c r="J24" s="86"/>
    </row>
    <row r="25" spans="1:11" ht="10.5" customHeight="1" x14ac:dyDescent="0.2">
      <c r="A25" s="207" t="str">
        <f>C6</f>
        <v>19661207 198903 1 004</v>
      </c>
      <c r="B25" s="207"/>
      <c r="C25" s="207"/>
      <c r="D25" s="43"/>
      <c r="E25" s="43"/>
      <c r="G25" s="87" t="str">
        <f>H6</f>
        <v>19861224 201001 1 003</v>
      </c>
      <c r="H25" s="87"/>
      <c r="I25" s="87"/>
      <c r="J25" s="87"/>
    </row>
    <row r="26" spans="1:11" ht="10.5" customHeight="1" x14ac:dyDescent="0.2"/>
    <row r="27" spans="1:11" ht="10.5" customHeight="1" x14ac:dyDescent="0.2">
      <c r="A27" s="205" t="s">
        <v>22</v>
      </c>
      <c r="B27" s="205"/>
      <c r="C27" s="205"/>
      <c r="D27" s="205"/>
      <c r="E27" s="205"/>
      <c r="F27" s="30"/>
      <c r="K27" s="86"/>
    </row>
    <row r="28" spans="1:11" s="85" customFormat="1" ht="15" customHeight="1" x14ac:dyDescent="0.2">
      <c r="A28" s="205" t="s">
        <v>23</v>
      </c>
      <c r="B28" s="205"/>
      <c r="C28" s="205"/>
      <c r="D28" s="205"/>
      <c r="E28" s="205"/>
      <c r="F28" s="30"/>
      <c r="G28" s="24"/>
      <c r="H28" s="24"/>
      <c r="I28" s="24"/>
      <c r="J28" s="24"/>
      <c r="K28" s="87"/>
    </row>
    <row r="29" spans="1:11" ht="15" customHeight="1" x14ac:dyDescent="0.2"/>
  </sheetData>
  <mergeCells count="37">
    <mergeCell ref="I11:J11"/>
    <mergeCell ref="E10:E11"/>
    <mergeCell ref="F10:K10"/>
    <mergeCell ref="F11:G11"/>
    <mergeCell ref="C6:D6"/>
    <mergeCell ref="C7:D7"/>
    <mergeCell ref="C8:D8"/>
    <mergeCell ref="C9:D9"/>
    <mergeCell ref="H6:K6"/>
    <mergeCell ref="F6:G6"/>
    <mergeCell ref="F9:G9"/>
    <mergeCell ref="F7:G7"/>
    <mergeCell ref="H7:K7"/>
    <mergeCell ref="H8:K8"/>
    <mergeCell ref="F8:G8"/>
    <mergeCell ref="H9:K9"/>
    <mergeCell ref="A1:K1"/>
    <mergeCell ref="A2:K2"/>
    <mergeCell ref="H5:K5"/>
    <mergeCell ref="B4:C4"/>
    <mergeCell ref="F4:K4"/>
    <mergeCell ref="F5:G5"/>
    <mergeCell ref="C5:D5"/>
    <mergeCell ref="A28:E28"/>
    <mergeCell ref="A10:A11"/>
    <mergeCell ref="A20:C20"/>
    <mergeCell ref="A24:C24"/>
    <mergeCell ref="A25:C25"/>
    <mergeCell ref="A27:E27"/>
    <mergeCell ref="B13:C13"/>
    <mergeCell ref="B10:C11"/>
    <mergeCell ref="B12:C12"/>
    <mergeCell ref="B15:C15"/>
    <mergeCell ref="B16:C16"/>
    <mergeCell ref="B18:C18"/>
    <mergeCell ref="B14:C14"/>
    <mergeCell ref="B17:C17"/>
  </mergeCells>
  <phoneticPr fontId="1" type="noConversion"/>
  <printOptions horizontalCentered="1"/>
  <pageMargins left="0.27559055118110237" right="0.15748031496062992" top="0.15748031496062992" bottom="0.15748031496062992" header="0.51181102362204722" footer="0.27559055118110237"/>
  <pageSetup paperSize="9" scale="90" orientation="landscape" horizontalDpi="4294967293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rgb="FFC00000"/>
  </sheetPr>
  <dimension ref="A1:AO33"/>
  <sheetViews>
    <sheetView zoomScale="80" zoomScaleNormal="80" workbookViewId="0">
      <selection activeCell="D7" sqref="D7:E7"/>
    </sheetView>
  </sheetViews>
  <sheetFormatPr defaultRowHeight="12.75" x14ac:dyDescent="0.2"/>
  <cols>
    <col min="1" max="1" width="4.28515625" style="1" customWidth="1"/>
    <col min="2" max="2" width="43.85546875" style="1" customWidth="1"/>
    <col min="3" max="3" width="3.5703125" style="1" customWidth="1"/>
    <col min="4" max="4" width="6.7109375" style="1" customWidth="1"/>
    <col min="5" max="5" width="5.5703125" style="1" bestFit="1" customWidth="1"/>
    <col min="6" max="6" width="5.42578125" style="1" customWidth="1"/>
    <col min="7" max="7" width="4.7109375" style="1" customWidth="1"/>
    <col min="8" max="8" width="4.42578125" style="1" customWidth="1"/>
    <col min="9" max="9" width="6.28515625" style="1" customWidth="1"/>
    <col min="10" max="10" width="4.7109375" style="1" customWidth="1"/>
    <col min="11" max="11" width="5" style="1" customWidth="1"/>
    <col min="12" max="12" width="6.85546875" style="1" customWidth="1"/>
    <col min="13" max="13" width="5.42578125" style="1" customWidth="1"/>
    <col min="14" max="14" width="4" style="1" customWidth="1"/>
    <col min="15" max="15" width="4.42578125" style="1" customWidth="1"/>
    <col min="16" max="16" width="6.5703125" style="1" customWidth="1"/>
    <col min="17" max="17" width="6.85546875" style="1" customWidth="1"/>
    <col min="18" max="18" width="9.7109375" style="1" customWidth="1"/>
    <col min="19" max="19" width="13.42578125" style="1" customWidth="1"/>
    <col min="20" max="20" width="2.7109375" style="1" customWidth="1"/>
    <col min="21" max="22" width="7" style="1" customWidth="1"/>
    <col min="23" max="41" width="8.85546875" style="1" customWidth="1"/>
    <col min="42" max="44" width="7" style="1" customWidth="1"/>
    <col min="45" max="16384" width="9.140625" style="1"/>
  </cols>
  <sheetData>
    <row r="1" spans="1:41" x14ac:dyDescent="0.2">
      <c r="A1" s="249" t="s">
        <v>19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</row>
    <row r="2" spans="1:41" x14ac:dyDescent="0.2">
      <c r="A2" s="249" t="s">
        <v>60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</row>
    <row r="3" spans="1:41" ht="16.5" customHeight="1" x14ac:dyDescent="0.2">
      <c r="A3" s="248"/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52"/>
    </row>
    <row r="4" spans="1:41" ht="14.25" customHeight="1" x14ac:dyDescent="0.2">
      <c r="A4" s="92" t="s">
        <v>106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52"/>
    </row>
    <row r="5" spans="1:41" ht="14.25" customHeight="1" x14ac:dyDescent="0.2">
      <c r="A5" s="52" t="str">
        <f>COVER!A16</f>
        <v>1 Agustus s/d 31 Desember 2018</v>
      </c>
      <c r="B5" s="92"/>
      <c r="C5" s="92"/>
      <c r="D5" s="92"/>
      <c r="E5" s="92"/>
      <c r="F5" s="9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</row>
    <row r="6" spans="1:41" ht="13.5" customHeight="1" x14ac:dyDescent="0.2">
      <c r="A6" s="235" t="s">
        <v>1</v>
      </c>
      <c r="B6" s="233" t="s">
        <v>107</v>
      </c>
      <c r="C6" s="233" t="s">
        <v>21</v>
      </c>
      <c r="D6" s="235" t="s">
        <v>9</v>
      </c>
      <c r="E6" s="235"/>
      <c r="F6" s="235"/>
      <c r="G6" s="235"/>
      <c r="H6" s="235"/>
      <c r="I6" s="235"/>
      <c r="J6" s="235" t="s">
        <v>21</v>
      </c>
      <c r="K6" s="235" t="s">
        <v>14</v>
      </c>
      <c r="L6" s="235"/>
      <c r="M6" s="235"/>
      <c r="N6" s="235"/>
      <c r="O6" s="235"/>
      <c r="P6" s="235"/>
      <c r="Q6" s="233" t="s">
        <v>15</v>
      </c>
      <c r="R6" s="233" t="s">
        <v>20</v>
      </c>
      <c r="AB6" s="37"/>
      <c r="AC6" s="37"/>
      <c r="AD6" s="37"/>
      <c r="AE6" s="37"/>
      <c r="AF6" s="37"/>
      <c r="AG6" s="37"/>
      <c r="AH6" s="37"/>
      <c r="AI6" s="37"/>
      <c r="AJ6" s="37"/>
    </row>
    <row r="7" spans="1:41" s="52" customFormat="1" ht="24" x14ac:dyDescent="0.2">
      <c r="A7" s="235"/>
      <c r="B7" s="233"/>
      <c r="C7" s="233"/>
      <c r="D7" s="230" t="s">
        <v>25</v>
      </c>
      <c r="E7" s="230"/>
      <c r="F7" s="88" t="s">
        <v>93</v>
      </c>
      <c r="G7" s="230" t="s">
        <v>16</v>
      </c>
      <c r="H7" s="230"/>
      <c r="I7" s="88" t="s">
        <v>17</v>
      </c>
      <c r="J7" s="235"/>
      <c r="K7" s="230" t="s">
        <v>25</v>
      </c>
      <c r="L7" s="230"/>
      <c r="M7" s="88" t="s">
        <v>93</v>
      </c>
      <c r="N7" s="230" t="s">
        <v>16</v>
      </c>
      <c r="O7" s="230"/>
      <c r="P7" s="88" t="s">
        <v>17</v>
      </c>
      <c r="Q7" s="233"/>
      <c r="R7" s="233"/>
      <c r="W7" s="52" t="s">
        <v>34</v>
      </c>
      <c r="X7" s="52" t="s">
        <v>35</v>
      </c>
      <c r="Y7" s="52" t="s">
        <v>28</v>
      </c>
      <c r="Z7" s="52" t="s">
        <v>29</v>
      </c>
      <c r="AA7" s="52" t="s">
        <v>30</v>
      </c>
      <c r="AB7" s="52" t="s">
        <v>31</v>
      </c>
      <c r="AC7" s="52" t="s">
        <v>38</v>
      </c>
      <c r="AD7" s="52" t="s">
        <v>39</v>
      </c>
      <c r="AE7" s="52" t="s">
        <v>40</v>
      </c>
      <c r="AF7" s="52" t="s">
        <v>41</v>
      </c>
    </row>
    <row r="8" spans="1:41" s="82" customFormat="1" ht="12" x14ac:dyDescent="0.2">
      <c r="A8" s="94">
        <v>1</v>
      </c>
      <c r="B8" s="95">
        <v>2</v>
      </c>
      <c r="C8" s="95">
        <v>3</v>
      </c>
      <c r="D8" s="236">
        <v>4</v>
      </c>
      <c r="E8" s="236"/>
      <c r="F8" s="95">
        <v>5</v>
      </c>
      <c r="G8" s="236">
        <v>6</v>
      </c>
      <c r="H8" s="236"/>
      <c r="I8" s="95">
        <v>7</v>
      </c>
      <c r="J8" s="95">
        <v>8</v>
      </c>
      <c r="K8" s="240">
        <v>9</v>
      </c>
      <c r="L8" s="240"/>
      <c r="M8" s="165">
        <v>10</v>
      </c>
      <c r="N8" s="240">
        <v>11</v>
      </c>
      <c r="O8" s="240"/>
      <c r="P8" s="95">
        <v>12</v>
      </c>
      <c r="Q8" s="95">
        <v>13</v>
      </c>
      <c r="R8" s="95">
        <v>14</v>
      </c>
    </row>
    <row r="9" spans="1:41" ht="27.75" customHeight="1" x14ac:dyDescent="0.2">
      <c r="A9" s="89">
        <v>1</v>
      </c>
      <c r="B9" s="96" t="str">
        <f>'FORM SKP'!B12</f>
        <v>Mengetik kwitansi berlangganan koran harian dan mingguan</v>
      </c>
      <c r="C9" s="53">
        <f>'FORM SKP'!E12</f>
        <v>0</v>
      </c>
      <c r="D9" s="123">
        <v>24</v>
      </c>
      <c r="E9" s="97" t="str">
        <f>'FORM SKP'!G12</f>
        <v>Kwitansi</v>
      </c>
      <c r="F9" s="55">
        <f>'FORM SKP'!H12</f>
        <v>100</v>
      </c>
      <c r="G9" s="53">
        <f>'FORM SKP'!I12</f>
        <v>12</v>
      </c>
      <c r="H9" s="56" t="str">
        <f>'FORM SKP'!J12</f>
        <v>bln</v>
      </c>
      <c r="I9" s="98" t="str">
        <f>'FORM SKP'!K12</f>
        <v>-</v>
      </c>
      <c r="J9" s="53">
        <f>K9*'FORM SKP'!D12</f>
        <v>0</v>
      </c>
      <c r="K9" s="123">
        <v>24</v>
      </c>
      <c r="L9" s="167" t="str">
        <f>E9</f>
        <v>Kwitansi</v>
      </c>
      <c r="M9" s="166">
        <v>100</v>
      </c>
      <c r="N9" s="166">
        <v>7</v>
      </c>
      <c r="O9" s="166" t="s">
        <v>109</v>
      </c>
      <c r="P9" s="99"/>
      <c r="Q9" s="100">
        <f>AG9</f>
        <v>258.33333333333331</v>
      </c>
      <c r="R9" s="101">
        <f t="shared" ref="R9:R15" si="0">IF(P9="",Q9/3,Q9/4)</f>
        <v>86.1111111111111</v>
      </c>
      <c r="T9" s="1">
        <f>IF(D9&gt;0,1,0)</f>
        <v>1</v>
      </c>
      <c r="U9" s="1">
        <f>IFERROR(R9,0)</f>
        <v>86.1111111111111</v>
      </c>
      <c r="W9" s="1">
        <f>100-(N9/G9*100)</f>
        <v>41.666666666666664</v>
      </c>
      <c r="X9" s="36" t="e">
        <f>100-(P9/I9*100)</f>
        <v>#VALUE!</v>
      </c>
      <c r="Y9" s="1">
        <f>K9/D9*100</f>
        <v>100</v>
      </c>
      <c r="Z9" s="1">
        <f>M9/F9*100</f>
        <v>100</v>
      </c>
      <c r="AA9" s="37">
        <f>IF(W9&gt;24,AD9,AC9)</f>
        <v>58.333333333333329</v>
      </c>
      <c r="AB9" s="37" t="e">
        <f>IF(X9&gt;24,AF9,AE9)</f>
        <v>#VALUE!</v>
      </c>
      <c r="AC9" s="1">
        <f>((1.76*G9-N9)/G9)*100</f>
        <v>117.66666666666667</v>
      </c>
      <c r="AD9" s="1">
        <f>76-((((1.76*G9-N9)/G9)*100)-100)</f>
        <v>58.333333333333329</v>
      </c>
      <c r="AE9" s="1" t="e">
        <f t="shared" ref="AE9" si="1">((1.76*I9-P9)/I9)*100</f>
        <v>#VALUE!</v>
      </c>
      <c r="AF9" s="1" t="e">
        <f t="shared" ref="AF9" si="2">76-((((1.76*I9-P9)/I9)*100)-100)</f>
        <v>#VALUE!</v>
      </c>
      <c r="AG9" s="1">
        <f>IFERROR(SUM(Y9:AB9),SUM(Y9:AA9))</f>
        <v>258.33333333333331</v>
      </c>
      <c r="AK9" s="38">
        <f t="shared" ref="AK9" si="3">100-(N9/G9*100)</f>
        <v>41.666666666666664</v>
      </c>
      <c r="AL9" s="19" t="e">
        <f t="shared" ref="AL9" si="4">100-(P9/I9*100)</f>
        <v>#VALUE!</v>
      </c>
      <c r="AM9" s="37" t="e">
        <f t="shared" ref="AM9" si="5">IF(AND(AK9&gt;24,AL9&gt;24),(IFERROR(((K9/D9*100)+(M9/F9*100)+(76-((((1.76*G9-N9)/G9)*100)-100))+(76-((((1.76*I9-P9)/I9)*100)-100))),((K9/D9*100)+(M9/F9*100)+(76-((((1.76*G9-N9)/G9)*100)-100))))),(IFERROR(((K9/D9*100)+(M9/F9*100)+(((1.76*G9-N9)/G9)*100))+(((1.76*I9-P9)/I9)*100),((K9/D9*100)+(M9/F9*100)+(((1.76*G9-N9)/G9)*100)))))</f>
        <v>#VALUE!</v>
      </c>
      <c r="AN9" s="37">
        <f t="shared" ref="AN9" si="6">IF(AK9&gt;24,(((K9/D9*100)+(M9/F9*100)+(76-((((1.76*G9-N9)/G9)*100)-100)))),(((K9/D9*100)+(M9/F9*100)+(((1.76*G9-N9)/G9)*100))))</f>
        <v>258.33333333333331</v>
      </c>
      <c r="AO9" s="1">
        <f t="shared" ref="AO9" si="7">IFERROR(AM9,AN9)</f>
        <v>258.33333333333331</v>
      </c>
    </row>
    <row r="10" spans="1:41" ht="27.75" customHeight="1" x14ac:dyDescent="0.2">
      <c r="A10" s="89">
        <v>2</v>
      </c>
      <c r="B10" s="96" t="str">
        <f>'FORM SKP'!B13</f>
        <v>Mengetik nota pencairan dana, berita acara serah terima kora, berita acara pembayaran, jumlah pendistribusian koran harian  dan koran mingguan</v>
      </c>
      <c r="C10" s="53">
        <f>'FORM SKP'!E13</f>
        <v>0</v>
      </c>
      <c r="D10" s="123">
        <v>2450</v>
      </c>
      <c r="E10" s="97" t="str">
        <f>'FORM SKP'!G13</f>
        <v>Koran</v>
      </c>
      <c r="F10" s="55">
        <f>'FORM SKP'!H13</f>
        <v>100</v>
      </c>
      <c r="G10" s="169">
        <f>'FORM SKP'!I13</f>
        <v>12</v>
      </c>
      <c r="H10" s="170" t="str">
        <f>'FORM SKP'!J13</f>
        <v>bln</v>
      </c>
      <c r="I10" s="98" t="str">
        <f>'FORM SKP'!K13</f>
        <v>-</v>
      </c>
      <c r="J10" s="53">
        <f>K10*'FORM SKP'!D13</f>
        <v>0</v>
      </c>
      <c r="K10" s="123">
        <v>2450</v>
      </c>
      <c r="L10" s="167" t="str">
        <f t="shared" ref="L10:L15" si="8">E10</f>
        <v>Koran</v>
      </c>
      <c r="M10" s="166">
        <v>100</v>
      </c>
      <c r="N10" s="166">
        <v>7</v>
      </c>
      <c r="O10" s="166" t="s">
        <v>109</v>
      </c>
      <c r="P10" s="102"/>
      <c r="Q10" s="100">
        <f t="shared" ref="Q10:Q15" si="9">AG10</f>
        <v>258.33333333333331</v>
      </c>
      <c r="R10" s="101">
        <f t="shared" si="0"/>
        <v>86.1111111111111</v>
      </c>
      <c r="T10" s="1">
        <f t="shared" ref="T10:T13" si="10">IF(D10&gt;0,1,0)</f>
        <v>1</v>
      </c>
      <c r="U10" s="1">
        <f t="shared" ref="U10:U13" si="11">IFERROR(R10,0)</f>
        <v>86.1111111111111</v>
      </c>
      <c r="W10" s="1">
        <f t="shared" ref="W10:W13" si="12">100-(N10/G10*100)</f>
        <v>41.666666666666664</v>
      </c>
      <c r="X10" s="36" t="e">
        <f t="shared" ref="X10:X13" si="13">100-(P10/I10*100)</f>
        <v>#VALUE!</v>
      </c>
      <c r="Y10" s="1">
        <f t="shared" ref="Y10:Y13" si="14">K10/D10*100</f>
        <v>100</v>
      </c>
      <c r="Z10" s="1">
        <f t="shared" ref="Z10:Z13" si="15">M10/F10*100</f>
        <v>100</v>
      </c>
      <c r="AA10" s="37">
        <f t="shared" ref="AA10:AA13" si="16">IF(W10&gt;24,AD10,AC10)</f>
        <v>58.333333333333329</v>
      </c>
      <c r="AB10" s="37" t="e">
        <f t="shared" ref="AB10:AB13" si="17">IF(X10&gt;24,AF10,AE10)</f>
        <v>#VALUE!</v>
      </c>
      <c r="AC10" s="1">
        <f t="shared" ref="AC10:AC13" si="18">((1.76*G10-N10)/G10)*100</f>
        <v>117.66666666666667</v>
      </c>
      <c r="AD10" s="1">
        <f t="shared" ref="AD10:AD13" si="19">76-((((1.76*G10-N10)/G10)*100)-100)</f>
        <v>58.333333333333329</v>
      </c>
      <c r="AE10" s="1" t="e">
        <f t="shared" ref="AE10:AE13" si="20">((1.76*I10-P10)/I10)*100</f>
        <v>#VALUE!</v>
      </c>
      <c r="AF10" s="1" t="e">
        <f t="shared" ref="AF10:AF13" si="21">76-((((1.76*I10-P10)/I10)*100)-100)</f>
        <v>#VALUE!</v>
      </c>
      <c r="AG10" s="1">
        <f>IFERROR(SUM(Y10:AB10),SUM(Y10:AA10))</f>
        <v>258.33333333333331</v>
      </c>
      <c r="AK10" s="38">
        <f t="shared" ref="AK10:AK13" si="22">100-(N10/G10*100)</f>
        <v>41.666666666666664</v>
      </c>
      <c r="AL10" s="19" t="e">
        <f t="shared" ref="AL10:AL13" si="23">100-(P10/I10*100)</f>
        <v>#VALUE!</v>
      </c>
      <c r="AM10" s="37" t="e">
        <f t="shared" ref="AM10:AM13" si="24">IF(AND(AK10&gt;24,AL10&gt;24),(IFERROR(((K10/D10*100)+(M10/F10*100)+(76-((((1.76*G10-N10)/G10)*100)-100))+(76-((((1.76*I10-P10)/I10)*100)-100))),((K10/D10*100)+(M10/F10*100)+(76-((((1.76*G10-N10)/G10)*100)-100))))),(IFERROR(((K10/D10*100)+(M10/F10*100)+(((1.76*G10-N10)/G10)*100))+(((1.76*I10-P10)/I10)*100),((K10/D10*100)+(M10/F10*100)+(((1.76*G10-N10)/G10)*100)))))</f>
        <v>#VALUE!</v>
      </c>
      <c r="AN10" s="37">
        <f t="shared" ref="AN10:AN13" si="25">IF(AK10&gt;24,(((K10/D10*100)+(M10/F10*100)+(76-((((1.76*G10-N10)/G10)*100)-100)))),(((K10/D10*100)+(M10/F10*100)+(((1.76*G10-N10)/G10)*100))))</f>
        <v>258.33333333333331</v>
      </c>
      <c r="AO10" s="1">
        <f t="shared" ref="AO10:AO13" si="26">IFERROR(AM10,AN10)</f>
        <v>258.33333333333331</v>
      </c>
    </row>
    <row r="11" spans="1:41" ht="27.75" customHeight="1" x14ac:dyDescent="0.2">
      <c r="A11" s="89">
        <v>3</v>
      </c>
      <c r="B11" s="96" t="str">
        <f>'FORM SKP'!B14</f>
        <v>merekap koran mingguan perminggu dan sekaligus mendistribusikan ke Gubernur, Wagub, Sekdaa  dan Ka. Biro Humas</v>
      </c>
      <c r="C11" s="53">
        <f>'FORM SKP'!E14</f>
        <v>0</v>
      </c>
      <c r="D11" s="123">
        <v>1200</v>
      </c>
      <c r="E11" s="97" t="str">
        <f>'FORM SKP'!G14</f>
        <v>Koran</v>
      </c>
      <c r="F11" s="55">
        <f>'FORM SKP'!H14</f>
        <v>100</v>
      </c>
      <c r="G11" s="169">
        <f>'FORM SKP'!I14</f>
        <v>12</v>
      </c>
      <c r="H11" s="170" t="str">
        <f>'FORM SKP'!J14</f>
        <v>bln</v>
      </c>
      <c r="I11" s="98" t="str">
        <f>'FORM SKP'!K14</f>
        <v>-</v>
      </c>
      <c r="J11" s="53">
        <f>K11*'FORM SKP'!D14</f>
        <v>0</v>
      </c>
      <c r="K11" s="123">
        <v>1200</v>
      </c>
      <c r="L11" s="167" t="str">
        <f t="shared" si="8"/>
        <v>Koran</v>
      </c>
      <c r="M11" s="166">
        <v>100</v>
      </c>
      <c r="N11" s="166">
        <v>7</v>
      </c>
      <c r="O11" s="166" t="s">
        <v>109</v>
      </c>
      <c r="P11" s="102"/>
      <c r="Q11" s="100">
        <f t="shared" si="9"/>
        <v>258.33333333333331</v>
      </c>
      <c r="R11" s="101">
        <f t="shared" si="0"/>
        <v>86.1111111111111</v>
      </c>
      <c r="T11" s="1">
        <f t="shared" si="10"/>
        <v>1</v>
      </c>
      <c r="U11" s="1">
        <f t="shared" si="11"/>
        <v>86.1111111111111</v>
      </c>
      <c r="W11" s="1">
        <f t="shared" si="12"/>
        <v>41.666666666666664</v>
      </c>
      <c r="X11" s="36" t="e">
        <f t="shared" si="13"/>
        <v>#VALUE!</v>
      </c>
      <c r="Y11" s="1">
        <f t="shared" si="14"/>
        <v>100</v>
      </c>
      <c r="Z11" s="1">
        <f t="shared" si="15"/>
        <v>100</v>
      </c>
      <c r="AA11" s="37">
        <f t="shared" si="16"/>
        <v>58.333333333333329</v>
      </c>
      <c r="AB11" s="37" t="e">
        <f t="shared" si="17"/>
        <v>#VALUE!</v>
      </c>
      <c r="AC11" s="1">
        <f t="shared" si="18"/>
        <v>117.66666666666667</v>
      </c>
      <c r="AD11" s="1">
        <f t="shared" si="19"/>
        <v>58.333333333333329</v>
      </c>
      <c r="AE11" s="1" t="e">
        <f t="shared" si="20"/>
        <v>#VALUE!</v>
      </c>
      <c r="AF11" s="1" t="e">
        <f t="shared" si="21"/>
        <v>#VALUE!</v>
      </c>
      <c r="AG11" s="1">
        <f t="shared" ref="AG11:AG13" si="27">IFERROR(SUM(Y11:AB11),SUM(Y11:AA11))</f>
        <v>258.33333333333331</v>
      </c>
      <c r="AK11" s="38">
        <f t="shared" si="22"/>
        <v>41.666666666666664</v>
      </c>
      <c r="AL11" s="19" t="e">
        <f t="shared" si="23"/>
        <v>#VALUE!</v>
      </c>
      <c r="AM11" s="37" t="e">
        <f t="shared" si="24"/>
        <v>#VALUE!</v>
      </c>
      <c r="AN11" s="37">
        <f t="shared" si="25"/>
        <v>258.33333333333331</v>
      </c>
      <c r="AO11" s="1">
        <f t="shared" si="26"/>
        <v>258.33333333333331</v>
      </c>
    </row>
    <row r="12" spans="1:41" ht="35.25" customHeight="1" x14ac:dyDescent="0.2">
      <c r="A12" s="89">
        <v>4</v>
      </c>
      <c r="B12" s="96" t="str">
        <f>'FORM SKP'!B15</f>
        <v>Membayarkan tagihan koran mingguan, koran harian, kepada pelanggan koran berlangganan</v>
      </c>
      <c r="C12" s="53">
        <f>'FORM SKP'!E15</f>
        <v>0</v>
      </c>
      <c r="D12" s="123">
        <v>300</v>
      </c>
      <c r="E12" s="97" t="str">
        <f>'FORM SKP'!G15</f>
        <v>Kwitansi</v>
      </c>
      <c r="F12" s="55">
        <f>'FORM SKP'!H15</f>
        <v>100</v>
      </c>
      <c r="G12" s="169">
        <f>'FORM SKP'!I15</f>
        <v>12</v>
      </c>
      <c r="H12" s="170" t="str">
        <f>'FORM SKP'!J15</f>
        <v>bln</v>
      </c>
      <c r="I12" s="98" t="str">
        <f>'FORM SKP'!K15</f>
        <v>-</v>
      </c>
      <c r="J12" s="53">
        <f>K12*'FORM SKP'!D15</f>
        <v>0</v>
      </c>
      <c r="K12" s="123">
        <v>300</v>
      </c>
      <c r="L12" s="167" t="str">
        <f t="shared" si="8"/>
        <v>Kwitansi</v>
      </c>
      <c r="M12" s="166">
        <v>100</v>
      </c>
      <c r="N12" s="166">
        <v>7</v>
      </c>
      <c r="O12" s="166" t="s">
        <v>109</v>
      </c>
      <c r="P12" s="102"/>
      <c r="Q12" s="100">
        <f t="shared" si="9"/>
        <v>258.33333333333331</v>
      </c>
      <c r="R12" s="101">
        <f t="shared" si="0"/>
        <v>86.1111111111111</v>
      </c>
      <c r="T12" s="1">
        <f t="shared" si="10"/>
        <v>1</v>
      </c>
      <c r="U12" s="1">
        <f t="shared" si="11"/>
        <v>86.1111111111111</v>
      </c>
      <c r="W12" s="1">
        <f t="shared" si="12"/>
        <v>41.666666666666664</v>
      </c>
      <c r="X12" s="36" t="e">
        <f t="shared" si="13"/>
        <v>#VALUE!</v>
      </c>
      <c r="Y12" s="1">
        <f t="shared" si="14"/>
        <v>100</v>
      </c>
      <c r="Z12" s="1">
        <f t="shared" si="15"/>
        <v>100</v>
      </c>
      <c r="AA12" s="37">
        <f t="shared" si="16"/>
        <v>58.333333333333329</v>
      </c>
      <c r="AB12" s="37" t="e">
        <f t="shared" si="17"/>
        <v>#VALUE!</v>
      </c>
      <c r="AC12" s="1">
        <f t="shared" si="18"/>
        <v>117.66666666666667</v>
      </c>
      <c r="AD12" s="1">
        <f t="shared" si="19"/>
        <v>58.333333333333329</v>
      </c>
      <c r="AE12" s="1" t="e">
        <f t="shared" si="20"/>
        <v>#VALUE!</v>
      </c>
      <c r="AF12" s="1" t="e">
        <f t="shared" si="21"/>
        <v>#VALUE!</v>
      </c>
      <c r="AG12" s="1">
        <f t="shared" si="27"/>
        <v>258.33333333333331</v>
      </c>
      <c r="AK12" s="38">
        <f t="shared" si="22"/>
        <v>41.666666666666664</v>
      </c>
      <c r="AL12" s="19" t="e">
        <f t="shared" si="23"/>
        <v>#VALUE!</v>
      </c>
      <c r="AM12" s="37" t="e">
        <f t="shared" si="24"/>
        <v>#VALUE!</v>
      </c>
      <c r="AN12" s="37">
        <f t="shared" si="25"/>
        <v>258.33333333333331</v>
      </c>
      <c r="AO12" s="1">
        <f t="shared" si="26"/>
        <v>258.33333333333331</v>
      </c>
    </row>
    <row r="13" spans="1:41" ht="27.75" customHeight="1" x14ac:dyDescent="0.2">
      <c r="A13" s="89">
        <v>5</v>
      </c>
      <c r="B13" s="96" t="str">
        <f>'FORM SKP'!B16</f>
        <v>mempersiapkan seluruh adminisstrasi, tempat, konsumsi untuk acara Koordinasi kehumasan yang dilaksanakan sebanyak 2 kali</v>
      </c>
      <c r="C13" s="53">
        <f>'FORM SKP'!E16</f>
        <v>0</v>
      </c>
      <c r="D13" s="123">
        <v>1500</v>
      </c>
      <c r="E13" s="97" t="str">
        <f>'FORM SKP'!G16</f>
        <v>Kwitansi &amp; surat</v>
      </c>
      <c r="F13" s="55">
        <f>'FORM SKP'!H16</f>
        <v>100</v>
      </c>
      <c r="G13" s="169">
        <f>'FORM SKP'!I16</f>
        <v>12</v>
      </c>
      <c r="H13" s="170" t="str">
        <f>'FORM SKP'!J16</f>
        <v>bln</v>
      </c>
      <c r="I13" s="98" t="str">
        <f>'FORM SKP'!K16</f>
        <v>-</v>
      </c>
      <c r="J13" s="53">
        <f>K13*'FORM SKP'!D16</f>
        <v>0</v>
      </c>
      <c r="K13" s="123">
        <v>1500</v>
      </c>
      <c r="L13" s="167" t="str">
        <f t="shared" si="8"/>
        <v>Kwitansi &amp; surat</v>
      </c>
      <c r="M13" s="166">
        <v>100</v>
      </c>
      <c r="N13" s="166">
        <v>7</v>
      </c>
      <c r="O13" s="166" t="s">
        <v>109</v>
      </c>
      <c r="P13" s="102"/>
      <c r="Q13" s="100">
        <f t="shared" si="9"/>
        <v>258.33333333333331</v>
      </c>
      <c r="R13" s="101">
        <f t="shared" si="0"/>
        <v>86.1111111111111</v>
      </c>
      <c r="T13" s="1">
        <f t="shared" si="10"/>
        <v>1</v>
      </c>
      <c r="U13" s="1">
        <f t="shared" si="11"/>
        <v>86.1111111111111</v>
      </c>
      <c r="W13" s="1">
        <f t="shared" si="12"/>
        <v>41.666666666666664</v>
      </c>
      <c r="X13" s="36" t="e">
        <f t="shared" si="13"/>
        <v>#VALUE!</v>
      </c>
      <c r="Y13" s="1">
        <f t="shared" si="14"/>
        <v>100</v>
      </c>
      <c r="Z13" s="1">
        <f t="shared" si="15"/>
        <v>100</v>
      </c>
      <c r="AA13" s="37">
        <f t="shared" si="16"/>
        <v>58.333333333333329</v>
      </c>
      <c r="AB13" s="37" t="e">
        <f t="shared" si="17"/>
        <v>#VALUE!</v>
      </c>
      <c r="AC13" s="1">
        <f t="shared" si="18"/>
        <v>117.66666666666667</v>
      </c>
      <c r="AD13" s="1">
        <f t="shared" si="19"/>
        <v>58.333333333333329</v>
      </c>
      <c r="AE13" s="1" t="e">
        <f t="shared" si="20"/>
        <v>#VALUE!</v>
      </c>
      <c r="AF13" s="1" t="e">
        <f t="shared" si="21"/>
        <v>#VALUE!</v>
      </c>
      <c r="AG13" s="1">
        <f t="shared" si="27"/>
        <v>258.33333333333331</v>
      </c>
      <c r="AK13" s="38">
        <f t="shared" si="22"/>
        <v>41.666666666666664</v>
      </c>
      <c r="AL13" s="19" t="e">
        <f t="shared" si="23"/>
        <v>#VALUE!</v>
      </c>
      <c r="AM13" s="37" t="e">
        <f t="shared" si="24"/>
        <v>#VALUE!</v>
      </c>
      <c r="AN13" s="37">
        <f t="shared" si="25"/>
        <v>258.33333333333331</v>
      </c>
      <c r="AO13" s="1">
        <f t="shared" si="26"/>
        <v>258.33333333333331</v>
      </c>
    </row>
    <row r="14" spans="1:41" ht="27.75" customHeight="1" x14ac:dyDescent="0.2">
      <c r="A14" s="177">
        <v>6</v>
      </c>
      <c r="B14" s="96" t="str">
        <f>'FORM SKP'!B17</f>
        <v>Memilah dan memilih surat-surat dan nota dinas untuk di SPJ kan</v>
      </c>
      <c r="C14" s="178">
        <f>'FORM SKP'!E17</f>
        <v>0</v>
      </c>
      <c r="D14" s="123">
        <v>1500</v>
      </c>
      <c r="E14" s="97" t="str">
        <f>'FORM SKP'!G17</f>
        <v>Kwitansi &amp; surat</v>
      </c>
      <c r="F14" s="179">
        <f>'FORM SKP'!H17</f>
        <v>100</v>
      </c>
      <c r="G14" s="178">
        <f>'FORM SKP'!I17</f>
        <v>13</v>
      </c>
      <c r="H14" s="180" t="str">
        <f>'FORM SKP'!J17</f>
        <v>bln</v>
      </c>
      <c r="I14" s="98">
        <f>'FORM SKP'!K17</f>
        <v>0</v>
      </c>
      <c r="J14" s="178">
        <f>K14*'FORM SKP'!D17</f>
        <v>0</v>
      </c>
      <c r="K14" s="123">
        <v>1500</v>
      </c>
      <c r="L14" s="167" t="str">
        <f t="shared" ref="L14" si="28">E14</f>
        <v>Kwitansi &amp; surat</v>
      </c>
      <c r="M14" s="166">
        <v>100</v>
      </c>
      <c r="N14" s="166">
        <v>7</v>
      </c>
      <c r="O14" s="166" t="s">
        <v>109</v>
      </c>
      <c r="P14" s="102"/>
      <c r="Q14" s="100">
        <f t="shared" ref="Q14" si="29">AG14</f>
        <v>253.84615384615387</v>
      </c>
      <c r="R14" s="101">
        <f t="shared" ref="R14" si="30">IF(P14="",Q14/3,Q14/4)</f>
        <v>84.615384615384627</v>
      </c>
      <c r="T14" s="1">
        <f t="shared" ref="T14" si="31">IF(D14&gt;0,1,0)</f>
        <v>1</v>
      </c>
      <c r="U14" s="1">
        <f t="shared" ref="U14" si="32">IFERROR(R14,0)</f>
        <v>84.615384615384627</v>
      </c>
      <c r="W14" s="1">
        <f t="shared" ref="W14" si="33">100-(N14/G14*100)</f>
        <v>46.153846153846153</v>
      </c>
      <c r="X14" s="36" t="e">
        <f t="shared" ref="X14" si="34">100-(P14/I14*100)</f>
        <v>#DIV/0!</v>
      </c>
      <c r="Y14" s="1">
        <f t="shared" ref="Y14" si="35">K14/D14*100</f>
        <v>100</v>
      </c>
      <c r="Z14" s="1">
        <f t="shared" ref="Z14" si="36">M14/F14*100</f>
        <v>100</v>
      </c>
      <c r="AA14" s="37">
        <f t="shared" ref="AA14" si="37">IF(W14&gt;24,AD14,AC14)</f>
        <v>53.846153846153854</v>
      </c>
      <c r="AB14" s="37" t="e">
        <f t="shared" ref="AB14" si="38">IF(X14&gt;24,AF14,AE14)</f>
        <v>#DIV/0!</v>
      </c>
      <c r="AC14" s="1">
        <f t="shared" ref="AC14" si="39">((1.76*G14-N14)/G14)*100</f>
        <v>122.15384615384615</v>
      </c>
      <c r="AD14" s="1">
        <f t="shared" ref="AD14" si="40">76-((((1.76*G14-N14)/G14)*100)-100)</f>
        <v>53.846153846153854</v>
      </c>
      <c r="AE14" s="1" t="e">
        <f t="shared" ref="AE14" si="41">((1.76*I14-P14)/I14)*100</f>
        <v>#DIV/0!</v>
      </c>
      <c r="AF14" s="1" t="e">
        <f t="shared" ref="AF14" si="42">76-((((1.76*I14-P14)/I14)*100)-100)</f>
        <v>#DIV/0!</v>
      </c>
      <c r="AG14" s="1">
        <f t="shared" ref="AG14" si="43">IFERROR(SUM(Y14:AB14),SUM(Y14:AA14))</f>
        <v>253.84615384615387</v>
      </c>
      <c r="AK14" s="38">
        <f t="shared" ref="AK14" si="44">100-(N14/G14*100)</f>
        <v>46.153846153846153</v>
      </c>
      <c r="AL14" s="19" t="e">
        <f t="shared" ref="AL14" si="45">100-(P14/I14*100)</f>
        <v>#DIV/0!</v>
      </c>
      <c r="AM14" s="37" t="e">
        <f t="shared" ref="AM14" si="46">IF(AND(AK14&gt;24,AL14&gt;24),(IFERROR(((K14/D14*100)+(M14/F14*100)+(76-((((1.76*G14-N14)/G14)*100)-100))+(76-((((1.76*I14-P14)/I14)*100)-100))),((K14/D14*100)+(M14/F14*100)+(76-((((1.76*G14-N14)/G14)*100)-100))))),(IFERROR(((K14/D14*100)+(M14/F14*100)+(((1.76*G14-N14)/G14)*100))+(((1.76*I14-P14)/I14)*100),((K14/D14*100)+(M14/F14*100)+(((1.76*G14-N14)/G14)*100)))))</f>
        <v>#DIV/0!</v>
      </c>
      <c r="AN14" s="37">
        <f t="shared" ref="AN14" si="47">IF(AK14&gt;24,(((K14/D14*100)+(M14/F14*100)+(76-((((1.76*G14-N14)/G14)*100)-100)))),(((K14/D14*100)+(M14/F14*100)+(((1.76*G14-N14)/G14)*100))))</f>
        <v>253.84615384615387</v>
      </c>
      <c r="AO14" s="1">
        <f t="shared" ref="AO14" si="48">IFERROR(AM14,AN14)</f>
        <v>253.84615384615387</v>
      </c>
    </row>
    <row r="15" spans="1:41" ht="27.75" customHeight="1" x14ac:dyDescent="0.2">
      <c r="A15" s="168">
        <v>7</v>
      </c>
      <c r="B15" s="96" t="str">
        <f>'FORM SKP'!B18</f>
        <v>Membantu mendistribusikan kalender tahunan Pemprov. Sumbar ke beberapa Kab/Kota di Sumatera Barat</v>
      </c>
      <c r="C15" s="53">
        <f>'FORM SKP'!E18</f>
        <v>0</v>
      </c>
      <c r="D15" s="123">
        <v>1200</v>
      </c>
      <c r="E15" s="97" t="str">
        <f>'FORM SKP'!G18</f>
        <v>Kalender</v>
      </c>
      <c r="F15" s="55">
        <f>'FORM SKP'!H18</f>
        <v>100</v>
      </c>
      <c r="G15" s="169">
        <f>'FORM SKP'!I18</f>
        <v>12</v>
      </c>
      <c r="H15" s="170" t="str">
        <f>'FORM SKP'!J18</f>
        <v>bln</v>
      </c>
      <c r="I15" s="98" t="str">
        <f>'FORM SKP'!K18</f>
        <v>-</v>
      </c>
      <c r="J15" s="53">
        <f>K15*'FORM SKP'!D18</f>
        <v>0</v>
      </c>
      <c r="K15" s="123">
        <v>1200</v>
      </c>
      <c r="L15" s="167" t="str">
        <f t="shared" si="8"/>
        <v>Kalender</v>
      </c>
      <c r="M15" s="166">
        <v>100</v>
      </c>
      <c r="N15" s="166">
        <v>7</v>
      </c>
      <c r="O15" s="166" t="s">
        <v>109</v>
      </c>
      <c r="P15" s="102"/>
      <c r="Q15" s="100">
        <f t="shared" si="9"/>
        <v>258.33333333333331</v>
      </c>
      <c r="R15" s="101">
        <f t="shared" si="0"/>
        <v>86.1111111111111</v>
      </c>
      <c r="T15" s="1">
        <f t="shared" ref="T15" si="49">IF(D15&gt;0,1,0)</f>
        <v>1</v>
      </c>
      <c r="U15" s="1">
        <f t="shared" ref="U15" si="50">IFERROR(R15,0)</f>
        <v>86.1111111111111</v>
      </c>
      <c r="W15" s="1">
        <f t="shared" ref="W15" si="51">100-(N15/G15*100)</f>
        <v>41.666666666666664</v>
      </c>
      <c r="X15" s="36" t="e">
        <f t="shared" ref="X15" si="52">100-(P15/I15*100)</f>
        <v>#VALUE!</v>
      </c>
      <c r="Y15" s="1">
        <f t="shared" ref="Y15" si="53">K15/D15*100</f>
        <v>100</v>
      </c>
      <c r="Z15" s="1">
        <f t="shared" ref="Z15" si="54">M15/F15*100</f>
        <v>100</v>
      </c>
      <c r="AA15" s="37">
        <f t="shared" ref="AA15" si="55">IF(W15&gt;24,AD15,AC15)</f>
        <v>58.333333333333329</v>
      </c>
      <c r="AB15" s="37" t="e">
        <f t="shared" ref="AB15" si="56">IF(X15&gt;24,AF15,AE15)</f>
        <v>#VALUE!</v>
      </c>
      <c r="AC15" s="1">
        <f t="shared" ref="AC15" si="57">((1.76*G15-N15)/G15)*100</f>
        <v>117.66666666666667</v>
      </c>
      <c r="AD15" s="1">
        <f t="shared" ref="AD15" si="58">76-((((1.76*G15-N15)/G15)*100)-100)</f>
        <v>58.333333333333329</v>
      </c>
      <c r="AE15" s="1" t="e">
        <f t="shared" ref="AE15" si="59">((1.76*I15-P15)/I15)*100</f>
        <v>#VALUE!</v>
      </c>
      <c r="AF15" s="1" t="e">
        <f t="shared" ref="AF15" si="60">76-((((1.76*I15-P15)/I15)*100)-100)</f>
        <v>#VALUE!</v>
      </c>
      <c r="AG15" s="1">
        <f t="shared" ref="AG15" si="61">IFERROR(SUM(Y15:AB15),SUM(Y15:AA15))</f>
        <v>258.33333333333331</v>
      </c>
      <c r="AK15" s="38">
        <f t="shared" ref="AK15" si="62">100-(N15/G15*100)</f>
        <v>41.666666666666664</v>
      </c>
      <c r="AL15" s="19" t="e">
        <f t="shared" ref="AL15" si="63">100-(P15/I15*100)</f>
        <v>#VALUE!</v>
      </c>
      <c r="AM15" s="37" t="e">
        <f t="shared" ref="AM15" si="64">IF(AND(AK15&gt;24,AL15&gt;24),(IFERROR(((K15/D15*100)+(M15/F15*100)+(76-((((1.76*G15-N15)/G15)*100)-100))+(76-((((1.76*I15-P15)/I15)*100)-100))),((K15/D15*100)+(M15/F15*100)+(76-((((1.76*G15-N15)/G15)*100)-100))))),(IFERROR(((K15/D15*100)+(M15/F15*100)+(((1.76*G15-N15)/G15)*100))+(((1.76*I15-P15)/I15)*100),((K15/D15*100)+(M15/F15*100)+(((1.76*G15-N15)/G15)*100)))))</f>
        <v>#VALUE!</v>
      </c>
      <c r="AN15" s="37">
        <f t="shared" ref="AN15" si="65">IF(AK15&gt;24,(((K15/D15*100)+(M15/F15*100)+(76-((((1.76*G15-N15)/G15)*100)-100)))),(((K15/D15*100)+(M15/F15*100)+(((1.76*G15-N15)/G15)*100))))</f>
        <v>258.33333333333331</v>
      </c>
      <c r="AO15" s="1">
        <f t="shared" ref="AO15" si="66">IFERROR(AM15,AN15)</f>
        <v>258.33333333333331</v>
      </c>
    </row>
    <row r="16" spans="1:41" ht="26.25" customHeight="1" x14ac:dyDescent="0.2">
      <c r="A16" s="89"/>
      <c r="B16" s="237" t="s">
        <v>42</v>
      </c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9"/>
    </row>
    <row r="17" spans="1:38" ht="15.75" customHeight="1" x14ac:dyDescent="0.2">
      <c r="A17" s="89"/>
      <c r="B17" s="181"/>
      <c r="C17" s="103"/>
      <c r="D17" s="241"/>
      <c r="E17" s="242"/>
      <c r="F17" s="242"/>
      <c r="G17" s="242"/>
      <c r="H17" s="242"/>
      <c r="I17" s="243"/>
      <c r="J17" s="39"/>
      <c r="K17" s="244"/>
      <c r="L17" s="245"/>
      <c r="M17" s="245"/>
      <c r="N17" s="245"/>
      <c r="O17" s="245"/>
      <c r="P17" s="246"/>
      <c r="Q17" s="89"/>
      <c r="R17" s="231"/>
      <c r="Z17" s="1" t="s">
        <v>36</v>
      </c>
      <c r="AJ17" s="1" t="s">
        <v>32</v>
      </c>
      <c r="AL17" s="37"/>
    </row>
    <row r="18" spans="1:38" ht="15.75" customHeight="1" x14ac:dyDescent="0.2">
      <c r="A18" s="89"/>
      <c r="B18" s="103"/>
      <c r="C18" s="103"/>
      <c r="D18" s="241"/>
      <c r="E18" s="242"/>
      <c r="F18" s="242"/>
      <c r="G18" s="242"/>
      <c r="H18" s="242"/>
      <c r="I18" s="243"/>
      <c r="J18" s="39"/>
      <c r="K18" s="244" t="s">
        <v>114</v>
      </c>
      <c r="L18" s="245"/>
      <c r="M18" s="245"/>
      <c r="N18" s="245"/>
      <c r="O18" s="245"/>
      <c r="P18" s="246"/>
      <c r="Q18" s="89"/>
      <c r="R18" s="232"/>
      <c r="Z18" s="1" t="s">
        <v>37</v>
      </c>
      <c r="AJ18" s="1" t="s">
        <v>33</v>
      </c>
      <c r="AL18" s="37"/>
    </row>
    <row r="19" spans="1:38" ht="15.75" customHeight="1" x14ac:dyDescent="0.2">
      <c r="A19" s="89"/>
      <c r="B19" s="103"/>
      <c r="C19" s="103"/>
      <c r="D19" s="233"/>
      <c r="E19" s="233"/>
      <c r="F19" s="233"/>
      <c r="G19" s="233"/>
      <c r="H19" s="233"/>
      <c r="I19" s="233"/>
      <c r="J19" s="39"/>
      <c r="K19" s="234"/>
      <c r="L19" s="234"/>
      <c r="M19" s="234"/>
      <c r="N19" s="234"/>
      <c r="O19" s="234"/>
      <c r="P19" s="234"/>
      <c r="Q19" s="89"/>
      <c r="R19" s="234"/>
      <c r="AL19" s="37"/>
    </row>
    <row r="20" spans="1:38" ht="15.75" customHeight="1" x14ac:dyDescent="0.2">
      <c r="A20" s="89"/>
      <c r="B20" s="103"/>
      <c r="C20" s="103"/>
      <c r="D20" s="233"/>
      <c r="E20" s="233"/>
      <c r="F20" s="233"/>
      <c r="G20" s="233"/>
      <c r="H20" s="233"/>
      <c r="I20" s="233"/>
      <c r="J20" s="39"/>
      <c r="K20" s="234"/>
      <c r="L20" s="234"/>
      <c r="M20" s="234"/>
      <c r="N20" s="234"/>
      <c r="O20" s="234"/>
      <c r="P20" s="234"/>
      <c r="Q20" s="89"/>
      <c r="R20" s="234"/>
      <c r="X20" s="1" t="e">
        <f>SUM(#REF!)</f>
        <v>#REF!</v>
      </c>
    </row>
    <row r="21" spans="1:38" ht="15.75" customHeight="1" x14ac:dyDescent="0.2">
      <c r="A21" s="53"/>
      <c r="B21" s="104"/>
      <c r="C21" s="104"/>
      <c r="D21" s="105"/>
      <c r="E21" s="105"/>
      <c r="F21" s="105"/>
      <c r="G21" s="105"/>
      <c r="H21" s="105"/>
      <c r="I21" s="105"/>
      <c r="J21" s="54"/>
      <c r="K21" s="55"/>
      <c r="L21" s="55"/>
      <c r="M21" s="55"/>
      <c r="N21" s="55"/>
      <c r="O21" s="55"/>
      <c r="P21" s="55"/>
      <c r="Q21" s="56"/>
      <c r="R21" s="106"/>
    </row>
    <row r="22" spans="1:38" ht="13.5" customHeight="1" x14ac:dyDescent="0.2">
      <c r="A22" s="233" t="s">
        <v>18</v>
      </c>
      <c r="B22" s="233"/>
      <c r="C22" s="233"/>
      <c r="D22" s="233"/>
      <c r="E22" s="233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107">
        <f>(SUM(U9:U15)/T22)+R17+R19</f>
        <v>85.897435897435884</v>
      </c>
      <c r="T22" s="1">
        <f>SUM(T9:T17)</f>
        <v>7</v>
      </c>
    </row>
    <row r="23" spans="1:38" ht="13.5" customHeight="1" x14ac:dyDescent="0.2">
      <c r="A23" s="233"/>
      <c r="B23" s="233"/>
      <c r="C23" s="233"/>
      <c r="D23" s="233"/>
      <c r="E23" s="233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108" t="str">
        <f>IF(R22&lt;=50,"(Buruk)",IF(R22&lt;=60,"(Sedang)",IF(R22&lt;=75,"(Cukup)",IF(R22&lt;=90.99,"(Baik)","(Sangat Baik)"))))</f>
        <v>(Baik)</v>
      </c>
    </row>
    <row r="24" spans="1:38" ht="7.5" customHeight="1" x14ac:dyDescent="0.2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</row>
    <row r="25" spans="1:38" x14ac:dyDescent="0.2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248" t="s">
        <v>144</v>
      </c>
      <c r="N25" s="248"/>
      <c r="O25" s="248"/>
      <c r="P25" s="248"/>
      <c r="Q25" s="248"/>
      <c r="R25" s="248"/>
    </row>
    <row r="26" spans="1:38" x14ac:dyDescent="0.2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248" t="s">
        <v>26</v>
      </c>
      <c r="N26" s="248"/>
      <c r="O26" s="248"/>
      <c r="P26" s="248"/>
      <c r="Q26" s="248"/>
      <c r="R26" s="248"/>
    </row>
    <row r="27" spans="1:38" ht="23.25" customHeight="1" x14ac:dyDescent="0.2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T27" s="1">
        <f>Q9/3</f>
        <v>86.1111111111111</v>
      </c>
    </row>
    <row r="28" spans="1:38" ht="23.25" customHeight="1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</row>
    <row r="29" spans="1:38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247" t="str">
        <f>'FORM SKP'!A24</f>
        <v>ALRIFJON, S.Sos., MM</v>
      </c>
      <c r="N29" s="247"/>
      <c r="O29" s="247"/>
      <c r="P29" s="247"/>
      <c r="Q29" s="247"/>
      <c r="R29" s="247"/>
    </row>
    <row r="30" spans="1:38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248" t="str">
        <f>'FORM SKP'!A25</f>
        <v>19661207 198903 1 004</v>
      </c>
      <c r="N30" s="248"/>
      <c r="O30" s="248"/>
      <c r="P30" s="248"/>
      <c r="Q30" s="248"/>
      <c r="R30" s="248"/>
    </row>
    <row r="31" spans="1:38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</row>
    <row r="32" spans="1:38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</row>
    <row r="33" spans="1:18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</row>
  </sheetData>
  <mergeCells count="35">
    <mergeCell ref="A1:R1"/>
    <mergeCell ref="A2:R2"/>
    <mergeCell ref="A3:Q3"/>
    <mergeCell ref="M25:R25"/>
    <mergeCell ref="M26:R26"/>
    <mergeCell ref="R6:R7"/>
    <mergeCell ref="K6:P6"/>
    <mergeCell ref="A6:A7"/>
    <mergeCell ref="B6:B7"/>
    <mergeCell ref="C6:C7"/>
    <mergeCell ref="J6:J7"/>
    <mergeCell ref="A22:Q23"/>
    <mergeCell ref="D18:I18"/>
    <mergeCell ref="N8:O8"/>
    <mergeCell ref="N7:O7"/>
    <mergeCell ref="K19:P19"/>
    <mergeCell ref="M29:R29"/>
    <mergeCell ref="M30:R30"/>
    <mergeCell ref="R19:R20"/>
    <mergeCell ref="K7:L7"/>
    <mergeCell ref="K18:P18"/>
    <mergeCell ref="D7:E7"/>
    <mergeCell ref="R17:R18"/>
    <mergeCell ref="D20:I20"/>
    <mergeCell ref="K20:P20"/>
    <mergeCell ref="D19:I19"/>
    <mergeCell ref="Q6:Q7"/>
    <mergeCell ref="D6:I6"/>
    <mergeCell ref="D8:E8"/>
    <mergeCell ref="G8:H8"/>
    <mergeCell ref="B16:R16"/>
    <mergeCell ref="G7:H7"/>
    <mergeCell ref="K8:L8"/>
    <mergeCell ref="D17:I17"/>
    <mergeCell ref="K17:P17"/>
  </mergeCells>
  <phoneticPr fontId="1" type="noConversion"/>
  <printOptions horizontalCentered="1"/>
  <pageMargins left="0.39370078740157483" right="1.19" top="0.23622047244094491" bottom="0.23622047244094491" header="0.51181102362204722" footer="0.51181102362204722"/>
  <pageSetup paperSize="9" scale="90" orientation="landscape" horizontalDpi="4294967293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50"/>
  </sheetPr>
  <dimension ref="A1:M35"/>
  <sheetViews>
    <sheetView tabSelected="1" zoomScale="85" zoomScaleNormal="85" workbookViewId="0">
      <selection activeCell="E10" sqref="E10"/>
    </sheetView>
  </sheetViews>
  <sheetFormatPr defaultRowHeight="12.75" x14ac:dyDescent="0.2"/>
  <cols>
    <col min="1" max="1" width="5.28515625" style="1" customWidth="1"/>
    <col min="2" max="2" width="3.42578125" style="1" customWidth="1"/>
    <col min="3" max="3" width="1.7109375" style="1" customWidth="1"/>
    <col min="4" max="4" width="9.28515625" style="1" customWidth="1"/>
    <col min="5" max="5" width="11.140625" style="1" customWidth="1"/>
    <col min="6" max="6" width="13.28515625" style="1" customWidth="1"/>
    <col min="7" max="7" width="6.28515625" style="1" customWidth="1"/>
    <col min="8" max="8" width="7.28515625" style="1" customWidth="1"/>
    <col min="9" max="9" width="11.5703125" style="1" customWidth="1"/>
    <col min="10" max="10" width="26.7109375" style="1" customWidth="1"/>
    <col min="11" max="16384" width="9.140625" style="1"/>
  </cols>
  <sheetData>
    <row r="1" spans="1:13" ht="21.75" customHeight="1" x14ac:dyDescent="0.2">
      <c r="A1" s="250" t="s">
        <v>43</v>
      </c>
      <c r="B1" s="250"/>
      <c r="C1" s="250"/>
      <c r="D1" s="250"/>
      <c r="E1" s="250"/>
      <c r="F1" s="250"/>
      <c r="G1" s="250"/>
      <c r="H1" s="250"/>
      <c r="I1" s="250"/>
      <c r="J1" s="250"/>
    </row>
    <row r="2" spans="1:13" ht="13.5" customHeight="1" x14ac:dyDescent="0.2"/>
    <row r="3" spans="1:13" ht="21.75" customHeight="1" x14ac:dyDescent="0.2">
      <c r="A3" s="1" t="s">
        <v>4</v>
      </c>
      <c r="C3" s="1" t="s">
        <v>74</v>
      </c>
      <c r="D3" s="1" t="str">
        <f>'FORM SKP'!H5</f>
        <v>ARIE REZA PUTRA, M.I.kom</v>
      </c>
    </row>
    <row r="4" spans="1:13" ht="21.75" customHeight="1" x14ac:dyDescent="0.2">
      <c r="A4" s="1" t="s">
        <v>5</v>
      </c>
      <c r="C4" s="1" t="s">
        <v>74</v>
      </c>
      <c r="D4" s="1" t="str">
        <f>'FORM SKP'!H6</f>
        <v>19861224 201001 1 003</v>
      </c>
    </row>
    <row r="5" spans="1:13" ht="13.5" customHeight="1" x14ac:dyDescent="0.2"/>
    <row r="6" spans="1:13" ht="35.25" customHeight="1" x14ac:dyDescent="0.2">
      <c r="A6" s="2" t="s">
        <v>44</v>
      </c>
      <c r="B6" s="252" t="s">
        <v>45</v>
      </c>
      <c r="C6" s="252"/>
      <c r="D6" s="252"/>
      <c r="E6" s="252" t="s">
        <v>46</v>
      </c>
      <c r="F6" s="252"/>
      <c r="G6" s="252"/>
      <c r="H6" s="252"/>
      <c r="I6" s="252"/>
      <c r="J6" s="3" t="s">
        <v>58</v>
      </c>
    </row>
    <row r="7" spans="1:13" x14ac:dyDescent="0.2">
      <c r="A7" s="4">
        <v>1</v>
      </c>
      <c r="B7" s="252">
        <v>2</v>
      </c>
      <c r="C7" s="252"/>
      <c r="D7" s="252"/>
      <c r="E7" s="252">
        <v>3</v>
      </c>
      <c r="F7" s="252"/>
      <c r="G7" s="252"/>
      <c r="H7" s="252"/>
      <c r="I7" s="252"/>
      <c r="J7" s="4">
        <v>4</v>
      </c>
    </row>
    <row r="8" spans="1:13" ht="21" customHeight="1" x14ac:dyDescent="0.2">
      <c r="A8" s="5"/>
      <c r="B8" s="8"/>
      <c r="C8" s="14"/>
      <c r="D8" s="14"/>
      <c r="E8" s="8"/>
      <c r="F8" s="14"/>
      <c r="G8" s="14"/>
      <c r="H8" s="14"/>
      <c r="I8" s="9"/>
      <c r="J8" s="5"/>
    </row>
    <row r="9" spans="1:13" ht="21" customHeight="1" x14ac:dyDescent="0.2">
      <c r="A9" s="47">
        <v>1</v>
      </c>
      <c r="B9" s="253" t="str">
        <f>PENGUKURAN!A5</f>
        <v>1 Agustus s/d 31 Desember 2018</v>
      </c>
      <c r="C9" s="256"/>
      <c r="D9" s="257"/>
      <c r="E9" s="48" t="s">
        <v>148</v>
      </c>
      <c r="F9" s="49"/>
      <c r="G9" s="49"/>
      <c r="H9" s="49"/>
      <c r="I9" s="50"/>
      <c r="J9" s="6"/>
    </row>
    <row r="10" spans="1:13" ht="21" customHeight="1" x14ac:dyDescent="0.2">
      <c r="A10" s="6"/>
      <c r="B10" s="253"/>
      <c r="C10" s="256"/>
      <c r="D10" s="257"/>
      <c r="E10" s="51">
        <f>PENGUKURAN!$R$22</f>
        <v>85.897435897435884</v>
      </c>
      <c r="F10" s="49" t="s">
        <v>47</v>
      </c>
      <c r="G10" s="49"/>
      <c r="H10" s="49"/>
      <c r="I10" s="50"/>
      <c r="J10" s="6"/>
    </row>
    <row r="11" spans="1:13" ht="21" customHeight="1" x14ac:dyDescent="0.2">
      <c r="A11" s="6"/>
      <c r="B11" s="253"/>
      <c r="C11" s="254"/>
      <c r="D11" s="255"/>
      <c r="E11" s="48" t="s">
        <v>48</v>
      </c>
      <c r="F11" s="49"/>
      <c r="G11" s="49"/>
      <c r="H11" s="49"/>
      <c r="I11" s="50"/>
      <c r="J11" s="6"/>
    </row>
    <row r="12" spans="1:13" ht="21" customHeight="1" x14ac:dyDescent="0.2">
      <c r="A12" s="6"/>
      <c r="B12" s="10"/>
      <c r="C12" s="15"/>
      <c r="D12" s="15"/>
      <c r="E12" s="10" t="s">
        <v>49</v>
      </c>
      <c r="F12" s="15"/>
      <c r="G12" s="16" t="s">
        <v>55</v>
      </c>
      <c r="H12" s="128">
        <v>82</v>
      </c>
      <c r="I12" s="40" t="str">
        <f>IF(H12&lt;=50,"(Buruk)",IF(H12&lt;=60,"(Kurang)",IF(H12&lt;=75,"(Cukup)",IF(H12&lt;=90.99,"(Baik)","(Sangat Baik)"))))</f>
        <v>(Baik)</v>
      </c>
      <c r="J12" s="251" t="str">
        <f>'FORM SKP'!C8</f>
        <v>Kasubag. Sarana dan Prasarana</v>
      </c>
    </row>
    <row r="13" spans="1:13" ht="21" customHeight="1" x14ac:dyDescent="0.2">
      <c r="A13" s="6"/>
      <c r="B13" s="10"/>
      <c r="C13" s="15"/>
      <c r="D13" s="15"/>
      <c r="E13" s="10" t="s">
        <v>50</v>
      </c>
      <c r="F13" s="15"/>
      <c r="G13" s="16" t="s">
        <v>55</v>
      </c>
      <c r="H13" s="128">
        <v>83</v>
      </c>
      <c r="I13" s="40" t="str">
        <f t="shared" ref="I13:I18" si="0">IF(H13&lt;=50,"(Buruk)",IF(H13&lt;=60,"(Kurang)",IF(H13&lt;=75,"(Cukup)",IF(H13&lt;=90.99,"(Baik)","(Sangat Baik)"))))</f>
        <v>(Baik)</v>
      </c>
      <c r="J13" s="251"/>
    </row>
    <row r="14" spans="1:13" ht="21" customHeight="1" x14ac:dyDescent="0.2">
      <c r="A14" s="6"/>
      <c r="B14" s="10"/>
      <c r="C14" s="15"/>
      <c r="D14" s="15"/>
      <c r="E14" s="10" t="s">
        <v>51</v>
      </c>
      <c r="F14" s="15"/>
      <c r="G14" s="16" t="s">
        <v>55</v>
      </c>
      <c r="H14" s="128">
        <v>83</v>
      </c>
      <c r="I14" s="40" t="str">
        <f t="shared" si="0"/>
        <v>(Baik)</v>
      </c>
      <c r="J14" s="18"/>
    </row>
    <row r="15" spans="1:13" ht="21" customHeight="1" x14ac:dyDescent="0.2">
      <c r="A15" s="6"/>
      <c r="B15" s="10"/>
      <c r="C15" s="15"/>
      <c r="D15" s="15"/>
      <c r="E15" s="10" t="s">
        <v>52</v>
      </c>
      <c r="F15" s="15"/>
      <c r="G15" s="16" t="s">
        <v>55</v>
      </c>
      <c r="H15" s="128">
        <v>81</v>
      </c>
      <c r="I15" s="40" t="str">
        <f t="shared" si="0"/>
        <v>(Baik)</v>
      </c>
      <c r="J15" s="18"/>
    </row>
    <row r="16" spans="1:13" ht="21" customHeight="1" x14ac:dyDescent="0.2">
      <c r="A16" s="6"/>
      <c r="B16" s="10"/>
      <c r="C16" s="15"/>
      <c r="D16" s="15"/>
      <c r="E16" s="10" t="s">
        <v>53</v>
      </c>
      <c r="F16" s="15"/>
      <c r="G16" s="16" t="s">
        <v>55</v>
      </c>
      <c r="H16" s="128">
        <v>83</v>
      </c>
      <c r="I16" s="40" t="str">
        <f t="shared" si="0"/>
        <v>(Baik)</v>
      </c>
      <c r="J16" s="80" t="str">
        <f>'FORM SKP'!C5</f>
        <v>ALRIFJON, S.Sos., MM</v>
      </c>
      <c r="M16" s="1">
        <f>H18/5</f>
        <v>82.4</v>
      </c>
    </row>
    <row r="17" spans="1:10" ht="21" customHeight="1" x14ac:dyDescent="0.2">
      <c r="A17" s="6"/>
      <c r="B17" s="10"/>
      <c r="C17" s="15"/>
      <c r="D17" s="15"/>
      <c r="E17" s="12" t="s">
        <v>54</v>
      </c>
      <c r="F17" s="17"/>
      <c r="G17" s="23" t="s">
        <v>55</v>
      </c>
      <c r="H17" s="128" t="s">
        <v>110</v>
      </c>
      <c r="I17" s="174" t="s">
        <v>110</v>
      </c>
      <c r="J17" s="47" t="str">
        <f>'FORM SKP'!C6</f>
        <v>19661207 198903 1 004</v>
      </c>
    </row>
    <row r="18" spans="1:10" ht="21" customHeight="1" x14ac:dyDescent="0.2">
      <c r="A18" s="6"/>
      <c r="B18" s="10"/>
      <c r="C18" s="15"/>
      <c r="D18" s="11"/>
      <c r="E18" s="8" t="s">
        <v>56</v>
      </c>
      <c r="F18" s="14"/>
      <c r="G18" s="21" t="s">
        <v>55</v>
      </c>
      <c r="H18" s="129">
        <f>SUM(H12:H17)</f>
        <v>412</v>
      </c>
      <c r="I18" s="40" t="str">
        <f t="shared" si="0"/>
        <v>(Sangat Baik)</v>
      </c>
      <c r="J18" s="6"/>
    </row>
    <row r="19" spans="1:10" ht="21" customHeight="1" x14ac:dyDescent="0.2">
      <c r="A19" s="6"/>
      <c r="B19" s="10"/>
      <c r="C19" s="15"/>
      <c r="D19" s="11"/>
      <c r="E19" s="10" t="s">
        <v>57</v>
      </c>
      <c r="F19" s="15"/>
      <c r="G19" s="16" t="s">
        <v>55</v>
      </c>
      <c r="H19" s="46">
        <f>H18/5</f>
        <v>82.4</v>
      </c>
      <c r="I19" s="40" t="str">
        <f>IF(H19&lt;=50,"(Buruk)",IF(H19&lt;=60,"(Kurang)",IF(H19&lt;=75,"(Cukup)",IF(H19&lt;=90.99,"(Baik)","(Sangat Baik)"))))</f>
        <v>(Baik)</v>
      </c>
      <c r="J19" s="6"/>
    </row>
    <row r="20" spans="1:10" ht="21" customHeight="1" x14ac:dyDescent="0.2">
      <c r="A20" s="7"/>
      <c r="B20" s="12"/>
      <c r="C20" s="17"/>
      <c r="D20" s="13"/>
      <c r="E20" s="12"/>
      <c r="F20" s="17"/>
      <c r="G20" s="17"/>
      <c r="H20" s="17"/>
      <c r="I20" s="13"/>
      <c r="J20" s="7"/>
    </row>
    <row r="25" spans="1:10" x14ac:dyDescent="0.2">
      <c r="J25" s="37"/>
    </row>
    <row r="28" spans="1:10" x14ac:dyDescent="0.2">
      <c r="J28" s="41"/>
    </row>
    <row r="35" spans="9:9" x14ac:dyDescent="0.2">
      <c r="I35" s="20"/>
    </row>
  </sheetData>
  <mergeCells count="8">
    <mergeCell ref="A1:J1"/>
    <mergeCell ref="J12:J13"/>
    <mergeCell ref="B6:D6"/>
    <mergeCell ref="B7:D7"/>
    <mergeCell ref="E6:I6"/>
    <mergeCell ref="E7:I7"/>
    <mergeCell ref="B11:D11"/>
    <mergeCell ref="B9:D10"/>
  </mergeCells>
  <pageMargins left="0.61" right="0.43307086614173201" top="0.74803149606299202" bottom="0.74803149606299202" header="0.31496062992126" footer="0.31496062992126"/>
  <pageSetup paperSize="9" scale="95" orientation="portrait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7030A0"/>
  </sheetPr>
  <dimension ref="A1:J177"/>
  <sheetViews>
    <sheetView view="pageBreakPreview" topLeftCell="A132" zoomScale="55" zoomScaleNormal="70" zoomScaleSheetLayoutView="55" workbookViewId="0">
      <selection activeCell="H168" sqref="H168"/>
    </sheetView>
  </sheetViews>
  <sheetFormatPr defaultRowHeight="15.75" x14ac:dyDescent="0.2"/>
  <cols>
    <col min="1" max="1" width="4.85546875" style="22" customWidth="1"/>
    <col min="2" max="2" width="3.28515625" style="22" customWidth="1"/>
    <col min="3" max="3" width="7.140625" style="22" customWidth="1"/>
    <col min="4" max="4" width="4.42578125" style="22" customWidth="1"/>
    <col min="5" max="5" width="3.5703125" style="22" customWidth="1"/>
    <col min="6" max="6" width="17" style="22" customWidth="1"/>
    <col min="7" max="7" width="11" style="22" customWidth="1"/>
    <col min="8" max="8" width="11.28515625" style="22" customWidth="1"/>
    <col min="9" max="9" width="16.5703125" style="22" customWidth="1"/>
    <col min="10" max="10" width="17.140625" style="22" customWidth="1"/>
    <col min="11" max="16384" width="9.140625" style="22"/>
  </cols>
  <sheetData>
    <row r="1" spans="1:10" ht="12" customHeight="1" x14ac:dyDescent="0.2"/>
    <row r="2" spans="1:10" x14ac:dyDescent="0.2">
      <c r="H2" s="28"/>
    </row>
    <row r="3" spans="1:10" ht="9" customHeight="1" x14ac:dyDescent="0.2"/>
    <row r="4" spans="1:10" x14ac:dyDescent="0.2">
      <c r="J4" s="28"/>
    </row>
    <row r="5" spans="1:10" x14ac:dyDescent="0.2">
      <c r="J5" s="28"/>
    </row>
    <row r="6" spans="1:10" x14ac:dyDescent="0.2">
      <c r="J6" s="28"/>
    </row>
    <row r="7" spans="1:10" ht="17.25" customHeight="1" x14ac:dyDescent="0.2">
      <c r="A7" s="250" t="s">
        <v>59</v>
      </c>
      <c r="B7" s="250"/>
      <c r="C7" s="250"/>
      <c r="D7" s="250"/>
      <c r="E7" s="250"/>
      <c r="F7" s="250"/>
      <c r="G7" s="250"/>
      <c r="H7" s="250"/>
      <c r="I7" s="250"/>
      <c r="J7" s="250"/>
    </row>
    <row r="8" spans="1:10" ht="17.25" customHeight="1" x14ac:dyDescent="0.2">
      <c r="A8" s="250" t="s">
        <v>60</v>
      </c>
      <c r="B8" s="250"/>
      <c r="C8" s="250"/>
      <c r="D8" s="250"/>
      <c r="E8" s="250"/>
      <c r="F8" s="250"/>
      <c r="G8" s="250"/>
      <c r="H8" s="250"/>
      <c r="I8" s="250"/>
      <c r="J8" s="250"/>
    </row>
    <row r="9" spans="1:10" ht="17.25" customHeight="1" x14ac:dyDescent="0.2">
      <c r="J9" s="28"/>
    </row>
    <row r="10" spans="1:10" ht="17.25" customHeight="1" x14ac:dyDescent="0.2">
      <c r="H10" s="22" t="s">
        <v>61</v>
      </c>
    </row>
    <row r="11" spans="1:10" ht="17.25" customHeight="1" x14ac:dyDescent="0.2">
      <c r="A11" s="22" t="str">
        <f>COVER!$A$39</f>
        <v>PROVINSI SUMATERA BARAT</v>
      </c>
      <c r="H11" s="293" t="str">
        <f>COVER!$A$16</f>
        <v>1 Agustus s/d 31 Desember 2018</v>
      </c>
      <c r="I11" s="293"/>
      <c r="J11" s="293"/>
    </row>
    <row r="12" spans="1:10" ht="12.75" customHeight="1" x14ac:dyDescent="0.2">
      <c r="H12" s="110"/>
      <c r="I12" s="110"/>
      <c r="J12" s="110"/>
    </row>
    <row r="13" spans="1:10" ht="29.25" customHeight="1" x14ac:dyDescent="0.2">
      <c r="A13" s="111" t="s">
        <v>77</v>
      </c>
      <c r="B13" s="273" t="s">
        <v>62</v>
      </c>
      <c r="C13" s="274"/>
      <c r="D13" s="274"/>
      <c r="E13" s="274"/>
      <c r="F13" s="274"/>
      <c r="G13" s="274"/>
      <c r="H13" s="274"/>
      <c r="I13" s="274"/>
      <c r="J13" s="275"/>
    </row>
    <row r="14" spans="1:10" ht="29.25" customHeight="1" x14ac:dyDescent="0.2">
      <c r="A14" s="112"/>
      <c r="B14" s="113" t="s">
        <v>64</v>
      </c>
      <c r="C14" s="274" t="s">
        <v>63</v>
      </c>
      <c r="D14" s="274"/>
      <c r="E14" s="274"/>
      <c r="F14" s="274"/>
      <c r="G14" s="270" t="str">
        <f>'FORM SKP'!H5</f>
        <v>ARIE REZA PUTRA, M.I.kom</v>
      </c>
      <c r="H14" s="271"/>
      <c r="I14" s="271"/>
      <c r="J14" s="272"/>
    </row>
    <row r="15" spans="1:10" ht="29.25" customHeight="1" x14ac:dyDescent="0.2">
      <c r="A15" s="112"/>
      <c r="B15" s="114" t="s">
        <v>68</v>
      </c>
      <c r="C15" s="276" t="s">
        <v>5</v>
      </c>
      <c r="D15" s="276"/>
      <c r="E15" s="276"/>
      <c r="F15" s="276"/>
      <c r="G15" s="273" t="str">
        <f>'FORM SKP'!H6</f>
        <v>19861224 201001 1 003</v>
      </c>
      <c r="H15" s="274"/>
      <c r="I15" s="274"/>
      <c r="J15" s="275"/>
    </row>
    <row r="16" spans="1:10" ht="29.25" customHeight="1" x14ac:dyDescent="0.2">
      <c r="A16" s="112"/>
      <c r="B16" s="114" t="s">
        <v>69</v>
      </c>
      <c r="C16" s="276" t="s">
        <v>65</v>
      </c>
      <c r="D16" s="276"/>
      <c r="E16" s="276"/>
      <c r="F16" s="276"/>
      <c r="G16" s="273" t="str">
        <f>'FORM SKP'!H7</f>
        <v>Penata /III C</v>
      </c>
      <c r="H16" s="274"/>
      <c r="I16" s="274"/>
      <c r="J16" s="275"/>
    </row>
    <row r="17" spans="1:10" ht="29.25" customHeight="1" x14ac:dyDescent="0.2">
      <c r="A17" s="112"/>
      <c r="B17" s="114" t="s">
        <v>70</v>
      </c>
      <c r="C17" s="276" t="s">
        <v>66</v>
      </c>
      <c r="D17" s="276"/>
      <c r="E17" s="276"/>
      <c r="F17" s="276"/>
      <c r="G17" s="258" t="str">
        <f>'FORM SKP'!H8</f>
        <v>Staf Sarana dan Prasarana</v>
      </c>
      <c r="H17" s="259"/>
      <c r="I17" s="259"/>
      <c r="J17" s="260"/>
    </row>
    <row r="18" spans="1:10" ht="29.25" customHeight="1" x14ac:dyDescent="0.2">
      <c r="A18" s="115"/>
      <c r="B18" s="114" t="s">
        <v>71</v>
      </c>
      <c r="C18" s="276" t="s">
        <v>67</v>
      </c>
      <c r="D18" s="276"/>
      <c r="E18" s="276"/>
      <c r="F18" s="276"/>
      <c r="G18" s="258" t="str">
        <f>'FORM SKP'!H9</f>
        <v>Biro Humas Sekretariat Daerah Provinsi Sumatera Barat</v>
      </c>
      <c r="H18" s="259"/>
      <c r="I18" s="259"/>
      <c r="J18" s="260"/>
    </row>
    <row r="19" spans="1:10" ht="29.25" customHeight="1" x14ac:dyDescent="0.2">
      <c r="A19" s="111" t="s">
        <v>78</v>
      </c>
      <c r="B19" s="273" t="s">
        <v>72</v>
      </c>
      <c r="C19" s="274"/>
      <c r="D19" s="274"/>
      <c r="E19" s="274"/>
      <c r="F19" s="274"/>
      <c r="G19" s="274"/>
      <c r="H19" s="274"/>
      <c r="I19" s="274"/>
      <c r="J19" s="275"/>
    </row>
    <row r="20" spans="1:10" ht="29.25" customHeight="1" x14ac:dyDescent="0.2">
      <c r="A20" s="116"/>
      <c r="B20" s="113" t="s">
        <v>64</v>
      </c>
      <c r="C20" s="274" t="s">
        <v>63</v>
      </c>
      <c r="D20" s="274"/>
      <c r="E20" s="274"/>
      <c r="F20" s="274"/>
      <c r="G20" s="270" t="str">
        <f>'FORM SKP'!C5</f>
        <v>ALRIFJON, S.Sos., MM</v>
      </c>
      <c r="H20" s="271"/>
      <c r="I20" s="271"/>
      <c r="J20" s="272"/>
    </row>
    <row r="21" spans="1:10" ht="29.25" customHeight="1" x14ac:dyDescent="0.2">
      <c r="A21" s="116"/>
      <c r="B21" s="114" t="s">
        <v>68</v>
      </c>
      <c r="C21" s="276" t="s">
        <v>5</v>
      </c>
      <c r="D21" s="276"/>
      <c r="E21" s="276"/>
      <c r="F21" s="276"/>
      <c r="G21" s="273" t="str">
        <f>'DATA SKP'!$E$11</f>
        <v>19661207 198903 1 004</v>
      </c>
      <c r="H21" s="274"/>
      <c r="I21" s="274"/>
      <c r="J21" s="275"/>
    </row>
    <row r="22" spans="1:10" ht="29.25" customHeight="1" x14ac:dyDescent="0.2">
      <c r="A22" s="116"/>
      <c r="B22" s="114" t="s">
        <v>69</v>
      </c>
      <c r="C22" s="276" t="s">
        <v>65</v>
      </c>
      <c r="D22" s="276"/>
      <c r="E22" s="276"/>
      <c r="F22" s="276"/>
      <c r="G22" s="258" t="str">
        <f>'FORM SKP'!C7</f>
        <v>Pembiana / IV A</v>
      </c>
      <c r="H22" s="259"/>
      <c r="I22" s="259"/>
      <c r="J22" s="260"/>
    </row>
    <row r="23" spans="1:10" ht="29.25" customHeight="1" x14ac:dyDescent="0.2">
      <c r="A23" s="116"/>
      <c r="B23" s="114" t="s">
        <v>70</v>
      </c>
      <c r="C23" s="276" t="s">
        <v>66</v>
      </c>
      <c r="D23" s="276"/>
      <c r="E23" s="276"/>
      <c r="F23" s="276"/>
      <c r="G23" s="258" t="str">
        <f>'FORM SKP'!C8</f>
        <v>Kasubag. Sarana dan Prasarana</v>
      </c>
      <c r="H23" s="259"/>
      <c r="I23" s="259"/>
      <c r="J23" s="260"/>
    </row>
    <row r="24" spans="1:10" ht="29.25" customHeight="1" x14ac:dyDescent="0.2">
      <c r="A24" s="117"/>
      <c r="B24" s="114" t="s">
        <v>71</v>
      </c>
      <c r="C24" s="276" t="s">
        <v>67</v>
      </c>
      <c r="D24" s="276"/>
      <c r="E24" s="276"/>
      <c r="F24" s="276"/>
      <c r="G24" s="258" t="str">
        <f>'FORM SKP'!C9</f>
        <v>Biro Humas Sekretariat Daerah Provinsi Sumatera Barat</v>
      </c>
      <c r="H24" s="259"/>
      <c r="I24" s="259"/>
      <c r="J24" s="260"/>
    </row>
    <row r="25" spans="1:10" ht="29.25" customHeight="1" x14ac:dyDescent="0.2">
      <c r="A25" s="111" t="s">
        <v>79</v>
      </c>
      <c r="B25" s="273" t="s">
        <v>73</v>
      </c>
      <c r="C25" s="274"/>
      <c r="D25" s="274"/>
      <c r="E25" s="274"/>
      <c r="F25" s="274"/>
      <c r="G25" s="274"/>
      <c r="H25" s="274"/>
      <c r="I25" s="274"/>
      <c r="J25" s="275"/>
    </row>
    <row r="26" spans="1:10" ht="29.25" customHeight="1" x14ac:dyDescent="0.2">
      <c r="A26" s="112"/>
      <c r="B26" s="113" t="s">
        <v>64</v>
      </c>
      <c r="C26" s="274" t="s">
        <v>63</v>
      </c>
      <c r="D26" s="274"/>
      <c r="E26" s="274"/>
      <c r="F26" s="274"/>
      <c r="G26" s="270" t="str">
        <f>'DATA SKP'!E16</f>
        <v>Delmi, B.Sc</v>
      </c>
      <c r="H26" s="271"/>
      <c r="I26" s="271"/>
      <c r="J26" s="272"/>
    </row>
    <row r="27" spans="1:10" ht="29.25" customHeight="1" x14ac:dyDescent="0.2">
      <c r="A27" s="112"/>
      <c r="B27" s="114" t="s">
        <v>68</v>
      </c>
      <c r="C27" s="276" t="s">
        <v>5</v>
      </c>
      <c r="D27" s="276"/>
      <c r="E27" s="276"/>
      <c r="F27" s="276"/>
      <c r="G27" s="273" t="str">
        <f>'DATA SKP'!E17</f>
        <v>19611016 198603 1 006</v>
      </c>
      <c r="H27" s="274"/>
      <c r="I27" s="274"/>
      <c r="J27" s="275"/>
    </row>
    <row r="28" spans="1:10" ht="29.25" customHeight="1" x14ac:dyDescent="0.2">
      <c r="A28" s="112"/>
      <c r="B28" s="114" t="s">
        <v>69</v>
      </c>
      <c r="C28" s="276" t="s">
        <v>65</v>
      </c>
      <c r="D28" s="276"/>
      <c r="E28" s="276"/>
      <c r="F28" s="276"/>
      <c r="G28" s="273" t="str">
        <f>'DATA SKP'!E18</f>
        <v>Pembina Tk. I/IV B</v>
      </c>
      <c r="H28" s="274"/>
      <c r="I28" s="274"/>
      <c r="J28" s="275"/>
    </row>
    <row r="29" spans="1:10" ht="29.25" customHeight="1" x14ac:dyDescent="0.2">
      <c r="A29" s="112"/>
      <c r="B29" s="114" t="s">
        <v>70</v>
      </c>
      <c r="C29" s="276" t="s">
        <v>66</v>
      </c>
      <c r="D29" s="276"/>
      <c r="E29" s="276"/>
      <c r="F29" s="276"/>
      <c r="G29" s="258" t="str">
        <f>'DATA SKP'!E19</f>
        <v>Kabag. Pengelolaan Adm. Informasi</v>
      </c>
      <c r="H29" s="259"/>
      <c r="I29" s="259"/>
      <c r="J29" s="260"/>
    </row>
    <row r="30" spans="1:10" ht="29.25" customHeight="1" x14ac:dyDescent="0.2">
      <c r="A30" s="115"/>
      <c r="B30" s="114" t="s">
        <v>71</v>
      </c>
      <c r="C30" s="276" t="s">
        <v>67</v>
      </c>
      <c r="D30" s="276"/>
      <c r="E30" s="276"/>
      <c r="F30" s="276"/>
      <c r="G30" s="258" t="str">
        <f>'DATA SKP'!E20</f>
        <v>Biro Humas Sekretariat Daerah Provinsi Sumatera Barat</v>
      </c>
      <c r="H30" s="259"/>
      <c r="I30" s="259"/>
      <c r="J30" s="260"/>
    </row>
    <row r="31" spans="1:10" ht="29.25" customHeight="1" x14ac:dyDescent="0.2">
      <c r="A31" s="161"/>
      <c r="B31" s="146"/>
      <c r="C31" s="130"/>
      <c r="D31" s="130"/>
      <c r="E31" s="130"/>
      <c r="F31" s="130"/>
      <c r="G31" s="134"/>
      <c r="H31" s="134"/>
      <c r="I31" s="134"/>
      <c r="J31" s="134"/>
    </row>
    <row r="32" spans="1:10" ht="29.25" customHeight="1" x14ac:dyDescent="0.2">
      <c r="A32" s="151"/>
      <c r="B32" s="154"/>
      <c r="C32" s="155"/>
      <c r="D32" s="155"/>
      <c r="E32" s="155"/>
      <c r="F32" s="155"/>
      <c r="G32" s="138"/>
      <c r="H32" s="138"/>
      <c r="I32" s="138"/>
      <c r="J32" s="138"/>
    </row>
    <row r="33" spans="1:10" ht="29.25" customHeight="1" x14ac:dyDescent="0.2">
      <c r="A33" s="151"/>
      <c r="B33" s="154"/>
      <c r="C33" s="155"/>
      <c r="D33" s="155"/>
      <c r="E33" s="155"/>
      <c r="F33" s="155"/>
      <c r="G33" s="138"/>
      <c r="H33" s="138"/>
      <c r="I33" s="138"/>
      <c r="J33" s="138"/>
    </row>
    <row r="34" spans="1:10" ht="29.25" customHeight="1" x14ac:dyDescent="0.2">
      <c r="A34" s="151"/>
      <c r="B34" s="154"/>
      <c r="C34" s="155"/>
      <c r="D34" s="155"/>
      <c r="E34" s="155"/>
      <c r="F34" s="155"/>
      <c r="G34" s="138"/>
      <c r="H34" s="138"/>
      <c r="I34" s="138"/>
      <c r="J34" s="138"/>
    </row>
    <row r="35" spans="1:10" ht="30.75" customHeight="1" x14ac:dyDescent="0.2">
      <c r="A35" s="111" t="s">
        <v>98</v>
      </c>
      <c r="B35" s="294" t="s">
        <v>75</v>
      </c>
      <c r="C35" s="277"/>
      <c r="D35" s="277"/>
      <c r="E35" s="277"/>
      <c r="F35" s="277"/>
      <c r="G35" s="277"/>
      <c r="H35" s="277"/>
      <c r="I35" s="289"/>
      <c r="J35" s="131" t="s">
        <v>84</v>
      </c>
    </row>
    <row r="36" spans="1:10" ht="30.75" customHeight="1" x14ac:dyDescent="0.2">
      <c r="A36" s="132"/>
      <c r="B36" s="280" t="s">
        <v>76</v>
      </c>
      <c r="C36" s="277" t="s">
        <v>101</v>
      </c>
      <c r="D36" s="277"/>
      <c r="E36" s="277"/>
      <c r="F36" s="277"/>
      <c r="G36" s="277"/>
      <c r="H36" s="287">
        <f>'PERILAKU KERJA'!$E$10</f>
        <v>85.897435897435884</v>
      </c>
      <c r="I36" s="289" t="s">
        <v>99</v>
      </c>
      <c r="J36" s="291">
        <f>H36*60%</f>
        <v>51.538461538461526</v>
      </c>
    </row>
    <row r="37" spans="1:10" ht="30.75" customHeight="1" x14ac:dyDescent="0.2">
      <c r="A37" s="132"/>
      <c r="B37" s="282"/>
      <c r="C37" s="276"/>
      <c r="D37" s="276"/>
      <c r="E37" s="276"/>
      <c r="F37" s="276"/>
      <c r="G37" s="276"/>
      <c r="H37" s="288"/>
      <c r="I37" s="290"/>
      <c r="J37" s="292"/>
    </row>
    <row r="38" spans="1:10" ht="30.75" customHeight="1" x14ac:dyDescent="0.2">
      <c r="A38" s="132"/>
      <c r="B38" s="280" t="s">
        <v>68</v>
      </c>
      <c r="C38" s="263" t="s">
        <v>83</v>
      </c>
      <c r="D38" s="264"/>
      <c r="E38" s="133" t="s">
        <v>77</v>
      </c>
      <c r="F38" s="135" t="str">
        <f>'PERILAKU KERJA'!E12</f>
        <v>Orientasi Pelayanan</v>
      </c>
      <c r="G38" s="135"/>
      <c r="H38" s="136">
        <f>'PERILAKU KERJA'!H12</f>
        <v>82</v>
      </c>
      <c r="I38" s="117" t="str">
        <f>'PERILAKU KERJA'!I12</f>
        <v>(Baik)</v>
      </c>
      <c r="J38" s="137"/>
    </row>
    <row r="39" spans="1:10" ht="30.75" customHeight="1" x14ac:dyDescent="0.2">
      <c r="A39" s="132"/>
      <c r="B39" s="281"/>
      <c r="C39" s="265"/>
      <c r="D39" s="266"/>
      <c r="E39" s="133" t="s">
        <v>78</v>
      </c>
      <c r="F39" s="274" t="str">
        <f>'PERILAKU KERJA'!E13</f>
        <v>Integritas</v>
      </c>
      <c r="G39" s="275"/>
      <c r="H39" s="139">
        <f>'PERILAKU KERJA'!H13</f>
        <v>83</v>
      </c>
      <c r="I39" s="131" t="str">
        <f>'PERILAKU KERJA'!I13</f>
        <v>(Baik)</v>
      </c>
      <c r="J39" s="137"/>
    </row>
    <row r="40" spans="1:10" ht="30.75" customHeight="1" x14ac:dyDescent="0.2">
      <c r="A40" s="132"/>
      <c r="B40" s="281"/>
      <c r="C40" s="265"/>
      <c r="D40" s="266"/>
      <c r="E40" s="133" t="s">
        <v>79</v>
      </c>
      <c r="F40" s="274" t="str">
        <f>'PERILAKU KERJA'!E14</f>
        <v>Komitmen</v>
      </c>
      <c r="G40" s="275"/>
      <c r="H40" s="139">
        <f>'PERILAKU KERJA'!H14</f>
        <v>83</v>
      </c>
      <c r="I40" s="131" t="str">
        <f>'PERILAKU KERJA'!I14</f>
        <v>(Baik)</v>
      </c>
      <c r="J40" s="137"/>
    </row>
    <row r="41" spans="1:10" ht="30.75" customHeight="1" x14ac:dyDescent="0.2">
      <c r="A41" s="132"/>
      <c r="B41" s="281"/>
      <c r="C41" s="265"/>
      <c r="D41" s="266"/>
      <c r="E41" s="133">
        <v>4</v>
      </c>
      <c r="F41" s="274" t="str">
        <f>'PERILAKU KERJA'!E15</f>
        <v>Disiplin</v>
      </c>
      <c r="G41" s="275"/>
      <c r="H41" s="139">
        <f>'PERILAKU KERJA'!H15</f>
        <v>81</v>
      </c>
      <c r="I41" s="131" t="str">
        <f>'PERILAKU KERJA'!I15</f>
        <v>(Baik)</v>
      </c>
      <c r="J41" s="137"/>
    </row>
    <row r="42" spans="1:10" ht="30.75" customHeight="1" x14ac:dyDescent="0.2">
      <c r="A42" s="132"/>
      <c r="B42" s="281"/>
      <c r="C42" s="265"/>
      <c r="D42" s="266"/>
      <c r="E42" s="133" t="s">
        <v>80</v>
      </c>
      <c r="F42" s="274" t="str">
        <f>'PERILAKU KERJA'!E16</f>
        <v>Kerjasama</v>
      </c>
      <c r="G42" s="275"/>
      <c r="H42" s="139">
        <f>'PERILAKU KERJA'!H16</f>
        <v>83</v>
      </c>
      <c r="I42" s="131" t="str">
        <f>'PERILAKU KERJA'!I16</f>
        <v>(Baik)</v>
      </c>
      <c r="J42" s="137"/>
    </row>
    <row r="43" spans="1:10" ht="30.75" customHeight="1" x14ac:dyDescent="0.2">
      <c r="A43" s="132"/>
      <c r="B43" s="281"/>
      <c r="C43" s="265"/>
      <c r="D43" s="266"/>
      <c r="E43" s="133" t="s">
        <v>81</v>
      </c>
      <c r="F43" s="274" t="str">
        <f>'PERILAKU KERJA'!E17</f>
        <v>Kepemimpinan</v>
      </c>
      <c r="G43" s="275"/>
      <c r="H43" s="139" t="str">
        <f>'PERILAKU KERJA'!H17</f>
        <v>-</v>
      </c>
      <c r="I43" s="131" t="str">
        <f>'PERILAKU KERJA'!I17</f>
        <v>-</v>
      </c>
      <c r="J43" s="137"/>
    </row>
    <row r="44" spans="1:10" ht="30.75" customHeight="1" x14ac:dyDescent="0.2">
      <c r="A44" s="132"/>
      <c r="B44" s="281"/>
      <c r="C44" s="265"/>
      <c r="D44" s="266"/>
      <c r="E44" s="273" t="s">
        <v>56</v>
      </c>
      <c r="F44" s="274"/>
      <c r="G44" s="275"/>
      <c r="H44" s="140">
        <f>'PERILAKU KERJA'!H18</f>
        <v>412</v>
      </c>
      <c r="I44" s="131" t="str">
        <f>'PERILAKU KERJA'!I18</f>
        <v>(Sangat Baik)</v>
      </c>
      <c r="J44" s="137"/>
    </row>
    <row r="45" spans="1:10" ht="30.75" customHeight="1" x14ac:dyDescent="0.2">
      <c r="A45" s="132"/>
      <c r="B45" s="281"/>
      <c r="C45" s="265"/>
      <c r="D45" s="266"/>
      <c r="E45" s="273" t="s">
        <v>57</v>
      </c>
      <c r="F45" s="274"/>
      <c r="G45" s="275"/>
      <c r="H45" s="141">
        <f>'PERILAKU KERJA'!H19</f>
        <v>82.4</v>
      </c>
      <c r="I45" s="111" t="str">
        <f>'PERILAKU KERJA'!I19</f>
        <v>(Baik)</v>
      </c>
      <c r="J45" s="137"/>
    </row>
    <row r="46" spans="1:10" ht="30.75" customHeight="1" x14ac:dyDescent="0.2">
      <c r="A46" s="142"/>
      <c r="B46" s="282"/>
      <c r="C46" s="267"/>
      <c r="D46" s="268"/>
      <c r="E46" s="143" t="s">
        <v>82</v>
      </c>
      <c r="F46" s="144"/>
      <c r="G46" s="144"/>
      <c r="H46" s="145">
        <f>H45</f>
        <v>82.4</v>
      </c>
      <c r="I46" s="120" t="s">
        <v>100</v>
      </c>
      <c r="J46" s="139">
        <f>H46*40%</f>
        <v>32.96</v>
      </c>
    </row>
    <row r="47" spans="1:10" ht="30.75" customHeight="1" x14ac:dyDescent="0.2">
      <c r="A47" s="280" t="s">
        <v>85</v>
      </c>
      <c r="B47" s="283"/>
      <c r="C47" s="283"/>
      <c r="D47" s="283"/>
      <c r="E47" s="283"/>
      <c r="F47" s="283"/>
      <c r="G47" s="283"/>
      <c r="H47" s="283"/>
      <c r="I47" s="284"/>
      <c r="J47" s="141">
        <f>J36+J46</f>
        <v>84.498461538461527</v>
      </c>
    </row>
    <row r="48" spans="1:10" ht="30.75" customHeight="1" x14ac:dyDescent="0.2">
      <c r="A48" s="282"/>
      <c r="B48" s="285"/>
      <c r="C48" s="285"/>
      <c r="D48" s="285"/>
      <c r="E48" s="285"/>
      <c r="F48" s="285"/>
      <c r="G48" s="285"/>
      <c r="H48" s="285"/>
      <c r="I48" s="286"/>
      <c r="J48" s="147" t="str">
        <f>IF(J47&lt;=50,"(Buruk)",IF(J47&lt;=60,"(Kurang)",IF(J47&lt;=75,"(Cukup)",IF(J47&lt;=90.99,"(Baik)","(Sangat Baik)"))))</f>
        <v>(Baik)</v>
      </c>
    </row>
    <row r="49" spans="1:10" s="29" customFormat="1" ht="30" customHeight="1" x14ac:dyDescent="0.25">
      <c r="A49" s="148" t="s">
        <v>80</v>
      </c>
      <c r="B49" s="149" t="s">
        <v>86</v>
      </c>
      <c r="C49" s="149"/>
      <c r="D49" s="149"/>
      <c r="E49" s="149"/>
      <c r="F49" s="149"/>
      <c r="G49" s="149"/>
      <c r="H49" s="149"/>
      <c r="I49" s="149"/>
      <c r="J49" s="150"/>
    </row>
    <row r="50" spans="1:10" x14ac:dyDescent="0.2">
      <c r="A50" s="132"/>
      <c r="B50" s="151" t="s">
        <v>87</v>
      </c>
      <c r="C50" s="151"/>
      <c r="D50" s="151"/>
      <c r="E50" s="151"/>
      <c r="F50" s="151"/>
      <c r="G50" s="151"/>
      <c r="H50" s="151"/>
      <c r="I50" s="151"/>
      <c r="J50" s="137"/>
    </row>
    <row r="51" spans="1:10" x14ac:dyDescent="0.2">
      <c r="A51" s="132"/>
      <c r="B51" s="151"/>
      <c r="C51" s="151"/>
      <c r="D51" s="151"/>
      <c r="E51" s="151"/>
      <c r="F51" s="151"/>
      <c r="G51" s="151"/>
      <c r="H51" s="151"/>
      <c r="I51" s="151"/>
      <c r="J51" s="137"/>
    </row>
    <row r="52" spans="1:10" x14ac:dyDescent="0.2">
      <c r="A52" s="132"/>
      <c r="B52" s="151"/>
      <c r="C52" s="151"/>
      <c r="D52" s="151"/>
      <c r="E52" s="151"/>
      <c r="F52" s="151"/>
      <c r="G52" s="151"/>
      <c r="H52" s="151"/>
      <c r="I52" s="151"/>
      <c r="J52" s="137"/>
    </row>
    <row r="53" spans="1:10" x14ac:dyDescent="0.2">
      <c r="A53" s="132"/>
      <c r="B53" s="151"/>
      <c r="C53" s="151"/>
      <c r="D53" s="151"/>
      <c r="E53" s="151"/>
      <c r="F53" s="151"/>
      <c r="G53" s="151"/>
      <c r="H53" s="151"/>
      <c r="I53" s="151"/>
      <c r="J53" s="137"/>
    </row>
    <row r="54" spans="1:10" x14ac:dyDescent="0.2">
      <c r="A54" s="132"/>
      <c r="B54" s="151"/>
      <c r="C54" s="151"/>
      <c r="D54" s="151"/>
      <c r="E54" s="151"/>
      <c r="F54" s="151"/>
      <c r="G54" s="151"/>
      <c r="H54" s="151"/>
      <c r="I54" s="151"/>
      <c r="J54" s="137"/>
    </row>
    <row r="55" spans="1:10" x14ac:dyDescent="0.2">
      <c r="A55" s="132"/>
      <c r="B55" s="151"/>
      <c r="C55" s="151"/>
      <c r="D55" s="151"/>
      <c r="E55" s="151"/>
      <c r="F55" s="151"/>
      <c r="G55" s="151"/>
      <c r="H55" s="151"/>
      <c r="I55" s="151"/>
      <c r="J55" s="137"/>
    </row>
    <row r="56" spans="1:10" x14ac:dyDescent="0.2">
      <c r="A56" s="132"/>
      <c r="B56" s="151"/>
      <c r="C56" s="151"/>
      <c r="D56" s="151"/>
      <c r="E56" s="151"/>
      <c r="F56" s="151"/>
      <c r="G56" s="151"/>
      <c r="H56" s="151"/>
      <c r="I56" s="151"/>
      <c r="J56" s="137"/>
    </row>
    <row r="57" spans="1:10" x14ac:dyDescent="0.2">
      <c r="A57" s="132"/>
      <c r="B57" s="151"/>
      <c r="C57" s="151"/>
      <c r="D57" s="151"/>
      <c r="E57" s="151"/>
      <c r="F57" s="151"/>
      <c r="G57" s="151"/>
      <c r="H57" s="151"/>
      <c r="I57" s="151"/>
      <c r="J57" s="137"/>
    </row>
    <row r="58" spans="1:10" x14ac:dyDescent="0.2">
      <c r="A58" s="132"/>
      <c r="B58" s="151"/>
      <c r="C58" s="151"/>
      <c r="D58" s="151"/>
      <c r="E58" s="151"/>
      <c r="F58" s="151"/>
      <c r="G58" s="151"/>
      <c r="H58" s="151"/>
      <c r="I58" s="151"/>
      <c r="J58" s="137"/>
    </row>
    <row r="59" spans="1:10" x14ac:dyDescent="0.2">
      <c r="A59" s="132"/>
      <c r="B59" s="151"/>
      <c r="C59" s="151"/>
      <c r="D59" s="151"/>
      <c r="E59" s="151"/>
      <c r="F59" s="151"/>
      <c r="G59" s="151"/>
      <c r="H59" s="151"/>
      <c r="I59" s="151"/>
      <c r="J59" s="137"/>
    </row>
    <row r="60" spans="1:10" x14ac:dyDescent="0.2">
      <c r="A60" s="132"/>
      <c r="B60" s="151"/>
      <c r="C60" s="151"/>
      <c r="D60" s="151"/>
      <c r="E60" s="151"/>
      <c r="F60" s="151"/>
      <c r="G60" s="151"/>
      <c r="H60" s="151"/>
      <c r="I60" s="151"/>
      <c r="J60" s="137"/>
    </row>
    <row r="61" spans="1:10" x14ac:dyDescent="0.2">
      <c r="A61" s="132"/>
      <c r="B61" s="151"/>
      <c r="C61" s="151"/>
      <c r="D61" s="151"/>
      <c r="E61" s="151"/>
      <c r="F61" s="151"/>
      <c r="G61" s="151"/>
      <c r="H61" s="151"/>
      <c r="I61" s="151"/>
      <c r="J61" s="137"/>
    </row>
    <row r="62" spans="1:10" x14ac:dyDescent="0.2">
      <c r="A62" s="132"/>
      <c r="B62" s="151"/>
      <c r="C62" s="151"/>
      <c r="D62" s="151"/>
      <c r="E62" s="151"/>
      <c r="F62" s="151"/>
      <c r="G62" s="151"/>
      <c r="H62" s="151"/>
      <c r="I62" s="151"/>
      <c r="J62" s="137"/>
    </row>
    <row r="63" spans="1:10" x14ac:dyDescent="0.2">
      <c r="A63" s="132"/>
      <c r="B63" s="151"/>
      <c r="C63" s="151"/>
      <c r="D63" s="151"/>
      <c r="E63" s="151"/>
      <c r="F63" s="151"/>
      <c r="G63" s="151"/>
      <c r="H63" s="151"/>
      <c r="I63" s="151"/>
      <c r="J63" s="137"/>
    </row>
    <row r="64" spans="1:10" x14ac:dyDescent="0.2">
      <c r="A64" s="132"/>
      <c r="B64" s="151"/>
      <c r="C64" s="151"/>
      <c r="D64" s="151"/>
      <c r="E64" s="151"/>
      <c r="F64" s="151"/>
      <c r="G64" s="151"/>
      <c r="H64" s="151"/>
      <c r="I64" s="151"/>
      <c r="J64" s="137"/>
    </row>
    <row r="65" spans="1:10" x14ac:dyDescent="0.2">
      <c r="A65" s="132"/>
      <c r="B65" s="151"/>
      <c r="C65" s="151"/>
      <c r="D65" s="151"/>
      <c r="E65" s="151"/>
      <c r="F65" s="151"/>
      <c r="G65" s="151"/>
      <c r="H65" s="151"/>
      <c r="I65" s="151"/>
      <c r="J65" s="137"/>
    </row>
    <row r="66" spans="1:10" x14ac:dyDescent="0.2">
      <c r="A66" s="132"/>
      <c r="B66" s="151"/>
      <c r="C66" s="151"/>
      <c r="D66" s="151"/>
      <c r="E66" s="151"/>
      <c r="F66" s="151"/>
      <c r="G66" s="151"/>
      <c r="H66" s="151"/>
      <c r="I66" s="151"/>
      <c r="J66" s="137"/>
    </row>
    <row r="67" spans="1:10" x14ac:dyDescent="0.2">
      <c r="A67" s="132"/>
      <c r="B67" s="151"/>
      <c r="C67" s="151"/>
      <c r="D67" s="151"/>
      <c r="E67" s="151"/>
      <c r="F67" s="151"/>
      <c r="G67" s="151"/>
      <c r="H67" s="151"/>
      <c r="I67" s="151"/>
      <c r="J67" s="137"/>
    </row>
    <row r="68" spans="1:10" x14ac:dyDescent="0.2">
      <c r="A68" s="132"/>
      <c r="B68" s="151"/>
      <c r="C68" s="151"/>
      <c r="D68" s="151"/>
      <c r="E68" s="151"/>
      <c r="F68" s="151"/>
      <c r="G68" s="151"/>
      <c r="H68" s="151"/>
      <c r="I68" s="151"/>
      <c r="J68" s="137"/>
    </row>
    <row r="69" spans="1:10" x14ac:dyDescent="0.2">
      <c r="A69" s="132"/>
      <c r="B69" s="151"/>
      <c r="C69" s="151"/>
      <c r="D69" s="151"/>
      <c r="E69" s="151"/>
      <c r="F69" s="151"/>
      <c r="G69" s="151"/>
      <c r="H69" s="151"/>
      <c r="I69" s="151"/>
      <c r="J69" s="137"/>
    </row>
    <row r="70" spans="1:10" x14ac:dyDescent="0.2">
      <c r="A70" s="132"/>
      <c r="B70" s="151"/>
      <c r="C70" s="151"/>
      <c r="D70" s="151"/>
      <c r="E70" s="151"/>
      <c r="F70" s="151"/>
      <c r="G70" s="151"/>
      <c r="H70" s="151"/>
      <c r="I70" s="151"/>
      <c r="J70" s="137"/>
    </row>
    <row r="71" spans="1:10" x14ac:dyDescent="0.2">
      <c r="A71" s="132"/>
      <c r="B71" s="151"/>
      <c r="C71" s="151"/>
      <c r="D71" s="151"/>
      <c r="E71" s="151"/>
      <c r="F71" s="151"/>
      <c r="G71" s="151"/>
      <c r="H71" s="151"/>
      <c r="I71" s="151"/>
      <c r="J71" s="137"/>
    </row>
    <row r="72" spans="1:10" x14ac:dyDescent="0.2">
      <c r="A72" s="132"/>
      <c r="B72" s="151"/>
      <c r="C72" s="151"/>
      <c r="D72" s="151"/>
      <c r="E72" s="151"/>
      <c r="F72" s="151"/>
      <c r="G72" s="151"/>
      <c r="H72" s="151"/>
      <c r="I72" s="151" t="s">
        <v>88</v>
      </c>
      <c r="J72" s="137"/>
    </row>
    <row r="73" spans="1:10" x14ac:dyDescent="0.2">
      <c r="A73" s="142"/>
      <c r="B73" s="152"/>
      <c r="C73" s="152"/>
      <c r="D73" s="152"/>
      <c r="E73" s="152"/>
      <c r="F73" s="152"/>
      <c r="G73" s="152"/>
      <c r="H73" s="152"/>
      <c r="I73" s="152"/>
      <c r="J73" s="135"/>
    </row>
    <row r="74" spans="1:10" x14ac:dyDescent="0.25">
      <c r="A74" s="148" t="s">
        <v>81</v>
      </c>
      <c r="B74" s="149" t="s">
        <v>89</v>
      </c>
      <c r="C74" s="149"/>
      <c r="D74" s="149"/>
      <c r="E74" s="149"/>
      <c r="F74" s="149"/>
      <c r="G74" s="149"/>
      <c r="H74" s="149"/>
      <c r="I74" s="161"/>
      <c r="J74" s="162"/>
    </row>
    <row r="75" spans="1:10" x14ac:dyDescent="0.2">
      <c r="A75" s="132"/>
      <c r="B75" s="151"/>
      <c r="C75" s="151"/>
      <c r="D75" s="151"/>
      <c r="E75" s="151"/>
      <c r="F75" s="151"/>
      <c r="G75" s="151"/>
      <c r="H75" s="151"/>
      <c r="I75" s="151"/>
      <c r="J75" s="137"/>
    </row>
    <row r="76" spans="1:10" x14ac:dyDescent="0.2">
      <c r="A76" s="132"/>
      <c r="B76" s="151"/>
      <c r="C76" s="151"/>
      <c r="D76" s="151"/>
      <c r="E76" s="151"/>
      <c r="F76" s="151"/>
      <c r="G76" s="151"/>
      <c r="H76" s="151"/>
      <c r="I76" s="151"/>
      <c r="J76" s="137"/>
    </row>
    <row r="77" spans="1:10" x14ac:dyDescent="0.2">
      <c r="A77" s="132"/>
      <c r="B77" s="151"/>
      <c r="C77" s="151"/>
      <c r="D77" s="151"/>
      <c r="E77" s="151"/>
      <c r="F77" s="151"/>
      <c r="G77" s="151"/>
      <c r="H77" s="151"/>
      <c r="I77" s="151"/>
      <c r="J77" s="137"/>
    </row>
    <row r="78" spans="1:10" x14ac:dyDescent="0.2">
      <c r="A78" s="132"/>
      <c r="B78" s="151"/>
      <c r="C78" s="151"/>
      <c r="D78" s="151"/>
      <c r="E78" s="151"/>
      <c r="F78" s="151"/>
      <c r="G78" s="151"/>
      <c r="H78" s="151"/>
      <c r="I78" s="151"/>
      <c r="J78" s="137"/>
    </row>
    <row r="79" spans="1:10" x14ac:dyDescent="0.2">
      <c r="A79" s="132"/>
      <c r="B79" s="151"/>
      <c r="C79" s="151"/>
      <c r="D79" s="151"/>
      <c r="E79" s="151"/>
      <c r="F79" s="151"/>
      <c r="G79" s="151"/>
      <c r="H79" s="151"/>
      <c r="I79" s="151"/>
      <c r="J79" s="137"/>
    </row>
    <row r="80" spans="1:10" x14ac:dyDescent="0.2">
      <c r="A80" s="132"/>
      <c r="B80" s="151"/>
      <c r="C80" s="151"/>
      <c r="D80" s="151"/>
      <c r="E80" s="151"/>
      <c r="F80" s="151"/>
      <c r="G80" s="151"/>
      <c r="H80" s="151"/>
      <c r="I80" s="151"/>
      <c r="J80" s="137"/>
    </row>
    <row r="81" spans="1:10" x14ac:dyDescent="0.2">
      <c r="A81" s="132"/>
      <c r="B81" s="151"/>
      <c r="C81" s="151"/>
      <c r="D81" s="151"/>
      <c r="E81" s="151"/>
      <c r="F81" s="151"/>
      <c r="G81" s="151"/>
      <c r="H81" s="151"/>
      <c r="I81" s="151"/>
      <c r="J81" s="137"/>
    </row>
    <row r="82" spans="1:10" x14ac:dyDescent="0.2">
      <c r="A82" s="132"/>
      <c r="B82" s="151"/>
      <c r="C82" s="151"/>
      <c r="D82" s="151"/>
      <c r="E82" s="151"/>
      <c r="F82" s="151"/>
      <c r="G82" s="151"/>
      <c r="H82" s="151"/>
      <c r="I82" s="151"/>
      <c r="J82" s="137"/>
    </row>
    <row r="83" spans="1:10" x14ac:dyDescent="0.2">
      <c r="A83" s="132"/>
      <c r="B83" s="151"/>
      <c r="C83" s="151"/>
      <c r="D83" s="151"/>
      <c r="E83" s="151"/>
      <c r="F83" s="151"/>
      <c r="G83" s="151"/>
      <c r="H83" s="151"/>
      <c r="I83" s="151"/>
      <c r="J83" s="137"/>
    </row>
    <row r="84" spans="1:10" x14ac:dyDescent="0.2">
      <c r="A84" s="132"/>
      <c r="B84" s="151"/>
      <c r="C84" s="151"/>
      <c r="D84" s="151"/>
      <c r="E84" s="151"/>
      <c r="F84" s="151"/>
      <c r="G84" s="151"/>
      <c r="H84" s="151"/>
      <c r="I84" s="151"/>
      <c r="J84" s="137"/>
    </row>
    <row r="85" spans="1:10" x14ac:dyDescent="0.2">
      <c r="A85" s="132"/>
      <c r="B85" s="151"/>
      <c r="C85" s="151"/>
      <c r="D85" s="151"/>
      <c r="E85" s="151"/>
      <c r="F85" s="151"/>
      <c r="G85" s="151"/>
      <c r="H85" s="151"/>
      <c r="I85" s="151"/>
      <c r="J85" s="137"/>
    </row>
    <row r="86" spans="1:10" x14ac:dyDescent="0.2">
      <c r="A86" s="132"/>
      <c r="B86" s="151"/>
      <c r="C86" s="151"/>
      <c r="D86" s="151"/>
      <c r="E86" s="151"/>
      <c r="F86" s="151"/>
      <c r="G86" s="151"/>
      <c r="H86" s="151"/>
      <c r="I86" s="151"/>
      <c r="J86" s="137"/>
    </row>
    <row r="87" spans="1:10" x14ac:dyDescent="0.2">
      <c r="A87" s="132"/>
      <c r="B87" s="151"/>
      <c r="C87" s="151"/>
      <c r="D87" s="151"/>
      <c r="E87" s="151"/>
      <c r="F87" s="151"/>
      <c r="G87" s="151"/>
      <c r="H87" s="151"/>
      <c r="I87" s="151"/>
      <c r="J87" s="137"/>
    </row>
    <row r="88" spans="1:10" x14ac:dyDescent="0.2">
      <c r="A88" s="132"/>
      <c r="B88" s="151"/>
      <c r="C88" s="151"/>
      <c r="D88" s="151"/>
      <c r="E88" s="151"/>
      <c r="F88" s="151"/>
      <c r="G88" s="151"/>
      <c r="H88" s="151"/>
      <c r="I88" s="151"/>
      <c r="J88" s="137"/>
    </row>
    <row r="89" spans="1:10" x14ac:dyDescent="0.2">
      <c r="A89" s="132"/>
      <c r="B89" s="151"/>
      <c r="C89" s="151"/>
      <c r="D89" s="151"/>
      <c r="E89" s="151"/>
      <c r="F89" s="151"/>
      <c r="G89" s="151"/>
      <c r="H89" s="151"/>
      <c r="I89" s="151"/>
      <c r="J89" s="137"/>
    </row>
    <row r="90" spans="1:10" x14ac:dyDescent="0.2">
      <c r="A90" s="132"/>
      <c r="B90" s="151"/>
      <c r="C90" s="151"/>
      <c r="D90" s="151"/>
      <c r="E90" s="151"/>
      <c r="F90" s="151"/>
      <c r="G90" s="151"/>
      <c r="H90" s="151"/>
      <c r="I90" s="151"/>
      <c r="J90" s="137"/>
    </row>
    <row r="91" spans="1:10" x14ac:dyDescent="0.2">
      <c r="A91" s="132"/>
      <c r="B91" s="151"/>
      <c r="C91" s="151"/>
      <c r="D91" s="151"/>
      <c r="E91" s="151"/>
      <c r="F91" s="151"/>
      <c r="G91" s="151"/>
      <c r="H91" s="151"/>
      <c r="I91" s="151"/>
      <c r="J91" s="137"/>
    </row>
    <row r="92" spans="1:10" x14ac:dyDescent="0.2">
      <c r="A92" s="132"/>
      <c r="B92" s="151"/>
      <c r="C92" s="151"/>
      <c r="D92" s="151"/>
      <c r="E92" s="151"/>
      <c r="F92" s="151"/>
      <c r="G92" s="151"/>
      <c r="H92" s="151"/>
      <c r="I92" s="151"/>
      <c r="J92" s="137"/>
    </row>
    <row r="93" spans="1:10" x14ac:dyDescent="0.2">
      <c r="A93" s="132"/>
      <c r="B93" s="151"/>
      <c r="C93" s="151"/>
      <c r="D93" s="151"/>
      <c r="E93" s="151"/>
      <c r="F93" s="151"/>
      <c r="G93" s="151"/>
      <c r="H93" s="151"/>
      <c r="I93" s="151"/>
      <c r="J93" s="137"/>
    </row>
    <row r="94" spans="1:10" x14ac:dyDescent="0.2">
      <c r="A94" s="132"/>
      <c r="B94" s="151"/>
      <c r="C94" s="151"/>
      <c r="D94" s="151"/>
      <c r="E94" s="151"/>
      <c r="F94" s="151"/>
      <c r="G94" s="151"/>
      <c r="H94" s="151"/>
      <c r="I94" s="151"/>
      <c r="J94" s="137"/>
    </row>
    <row r="95" spans="1:10" x14ac:dyDescent="0.2">
      <c r="A95" s="132"/>
      <c r="B95" s="151"/>
      <c r="C95" s="151"/>
      <c r="D95" s="151"/>
      <c r="E95" s="151"/>
      <c r="F95" s="151"/>
      <c r="G95" s="151"/>
      <c r="H95" s="151"/>
      <c r="I95" s="151"/>
      <c r="J95" s="137"/>
    </row>
    <row r="96" spans="1:10" x14ac:dyDescent="0.2">
      <c r="A96" s="132"/>
      <c r="B96" s="151"/>
      <c r="C96" s="151"/>
      <c r="D96" s="151"/>
      <c r="E96" s="151"/>
      <c r="F96" s="151"/>
      <c r="G96" s="151"/>
      <c r="H96" s="151"/>
      <c r="I96" s="151"/>
      <c r="J96" s="137"/>
    </row>
    <row r="97" spans="1:10" x14ac:dyDescent="0.2">
      <c r="A97" s="132"/>
      <c r="B97" s="151"/>
      <c r="C97" s="151"/>
      <c r="D97" s="151"/>
      <c r="E97" s="151"/>
      <c r="F97" s="151"/>
      <c r="G97" s="151"/>
      <c r="H97" s="151"/>
      <c r="I97" s="151" t="s">
        <v>88</v>
      </c>
      <c r="J97" s="137"/>
    </row>
    <row r="98" spans="1:10" x14ac:dyDescent="0.2">
      <c r="A98" s="142"/>
      <c r="B98" s="152"/>
      <c r="C98" s="152"/>
      <c r="D98" s="152"/>
      <c r="E98" s="152"/>
      <c r="F98" s="152"/>
      <c r="G98" s="152"/>
      <c r="H98" s="152"/>
      <c r="I98" s="152"/>
      <c r="J98" s="135"/>
    </row>
    <row r="99" spans="1:10" x14ac:dyDescent="0.25">
      <c r="A99" s="158" t="s">
        <v>111</v>
      </c>
      <c r="B99" s="153" t="s">
        <v>112</v>
      </c>
      <c r="C99" s="153"/>
      <c r="D99" s="153"/>
      <c r="E99" s="153"/>
      <c r="F99" s="153"/>
      <c r="G99" s="153"/>
      <c r="H99" s="153"/>
      <c r="I99" s="151"/>
      <c r="J99" s="137"/>
    </row>
    <row r="100" spans="1:10" x14ac:dyDescent="0.2">
      <c r="A100" s="132"/>
      <c r="B100" s="151" t="s">
        <v>113</v>
      </c>
      <c r="C100" s="151"/>
      <c r="D100" s="151"/>
      <c r="E100" s="151"/>
      <c r="F100" s="151"/>
      <c r="G100" s="151"/>
      <c r="H100" s="151"/>
      <c r="I100" s="151"/>
      <c r="J100" s="137"/>
    </row>
    <row r="101" spans="1:10" x14ac:dyDescent="0.2">
      <c r="A101" s="132"/>
      <c r="B101" s="151"/>
      <c r="C101" s="151"/>
      <c r="D101" s="151"/>
      <c r="E101" s="151"/>
      <c r="F101" s="151"/>
      <c r="G101" s="151"/>
      <c r="H101" s="151"/>
      <c r="I101" s="151"/>
      <c r="J101" s="137"/>
    </row>
    <row r="102" spans="1:10" x14ac:dyDescent="0.2">
      <c r="A102" s="132"/>
      <c r="B102" s="151"/>
      <c r="C102" s="151"/>
      <c r="D102" s="151"/>
      <c r="E102" s="151"/>
      <c r="F102" s="151"/>
      <c r="G102" s="151"/>
      <c r="H102" s="151"/>
      <c r="I102" s="151"/>
      <c r="J102" s="137"/>
    </row>
    <row r="103" spans="1:10" x14ac:dyDescent="0.2">
      <c r="A103" s="132"/>
      <c r="B103" s="151"/>
      <c r="C103" s="151"/>
      <c r="D103" s="151"/>
      <c r="E103" s="151"/>
      <c r="F103" s="151"/>
      <c r="G103" s="151"/>
      <c r="H103" s="151"/>
      <c r="I103" s="151"/>
      <c r="J103" s="137"/>
    </row>
    <row r="104" spans="1:10" x14ac:dyDescent="0.2">
      <c r="A104" s="132"/>
      <c r="B104" s="151"/>
      <c r="C104" s="151"/>
      <c r="D104" s="151"/>
      <c r="E104" s="151"/>
      <c r="F104" s="151"/>
      <c r="G104" s="151"/>
      <c r="H104" s="151"/>
      <c r="I104" s="151"/>
      <c r="J104" s="137"/>
    </row>
    <row r="105" spans="1:10" x14ac:dyDescent="0.2">
      <c r="A105" s="132"/>
      <c r="B105" s="151"/>
      <c r="C105" s="151"/>
      <c r="D105" s="151"/>
      <c r="E105" s="151"/>
      <c r="F105" s="151"/>
      <c r="G105" s="151"/>
      <c r="H105" s="151"/>
      <c r="I105" s="151"/>
      <c r="J105" s="137"/>
    </row>
    <row r="106" spans="1:10" x14ac:dyDescent="0.2">
      <c r="A106" s="132"/>
      <c r="B106" s="151"/>
      <c r="C106" s="151"/>
      <c r="D106" s="151"/>
      <c r="E106" s="151"/>
      <c r="F106" s="151"/>
      <c r="G106" s="151"/>
      <c r="H106" s="151"/>
      <c r="I106" s="151"/>
      <c r="J106" s="137"/>
    </row>
    <row r="107" spans="1:10" x14ac:dyDescent="0.2">
      <c r="A107" s="132"/>
      <c r="B107" s="151"/>
      <c r="C107" s="151"/>
      <c r="D107" s="151"/>
      <c r="E107" s="151"/>
      <c r="F107" s="151"/>
      <c r="G107" s="151"/>
      <c r="H107" s="151"/>
      <c r="I107" s="151"/>
      <c r="J107" s="137"/>
    </row>
    <row r="108" spans="1:10" x14ac:dyDescent="0.2">
      <c r="A108" s="132"/>
      <c r="B108" s="151"/>
      <c r="C108" s="151"/>
      <c r="D108" s="151"/>
      <c r="E108" s="151"/>
      <c r="F108" s="151"/>
      <c r="G108" s="151"/>
      <c r="H108" s="151"/>
      <c r="I108" s="151"/>
      <c r="J108" s="137"/>
    </row>
    <row r="109" spans="1:10" x14ac:dyDescent="0.2">
      <c r="A109" s="132"/>
      <c r="B109" s="151"/>
      <c r="C109" s="151"/>
      <c r="D109" s="151"/>
      <c r="E109" s="151"/>
      <c r="F109" s="151"/>
      <c r="G109" s="151"/>
      <c r="H109" s="151"/>
      <c r="I109" s="151"/>
      <c r="J109" s="137"/>
    </row>
    <row r="110" spans="1:10" x14ac:dyDescent="0.2">
      <c r="A110" s="132"/>
      <c r="B110" s="151"/>
      <c r="C110" s="151"/>
      <c r="D110" s="151"/>
      <c r="E110" s="151"/>
      <c r="F110" s="151"/>
      <c r="G110" s="151"/>
      <c r="H110" s="151"/>
      <c r="I110" s="151"/>
      <c r="J110" s="137"/>
    </row>
    <row r="111" spans="1:10" x14ac:dyDescent="0.2">
      <c r="A111" s="132"/>
      <c r="B111" s="151"/>
      <c r="C111" s="151"/>
      <c r="D111" s="151"/>
      <c r="E111" s="151"/>
      <c r="F111" s="151"/>
      <c r="G111" s="151"/>
      <c r="H111" s="151"/>
      <c r="I111" s="151"/>
      <c r="J111" s="137"/>
    </row>
    <row r="112" spans="1:10" x14ac:dyDescent="0.2">
      <c r="A112" s="132"/>
      <c r="B112" s="151"/>
      <c r="C112" s="151"/>
      <c r="D112" s="151"/>
      <c r="E112" s="151"/>
      <c r="F112" s="151"/>
      <c r="G112" s="151"/>
      <c r="H112" s="151"/>
      <c r="I112" s="151"/>
      <c r="J112" s="137"/>
    </row>
    <row r="113" spans="1:10" x14ac:dyDescent="0.2">
      <c r="A113" s="132"/>
      <c r="B113" s="151"/>
      <c r="C113" s="151"/>
      <c r="D113" s="151"/>
      <c r="E113" s="151"/>
      <c r="F113" s="151"/>
      <c r="G113" s="151"/>
      <c r="H113" s="151"/>
      <c r="I113" s="151"/>
      <c r="J113" s="137"/>
    </row>
    <row r="114" spans="1:10" x14ac:dyDescent="0.2">
      <c r="A114" s="132"/>
      <c r="B114" s="151"/>
      <c r="C114" s="151"/>
      <c r="D114" s="151"/>
      <c r="E114" s="151"/>
      <c r="F114" s="151"/>
      <c r="G114" s="151"/>
      <c r="H114" s="151"/>
      <c r="I114" s="151"/>
      <c r="J114" s="137"/>
    </row>
    <row r="115" spans="1:10" x14ac:dyDescent="0.2">
      <c r="A115" s="132"/>
      <c r="B115" s="151"/>
      <c r="C115" s="151"/>
      <c r="D115" s="151"/>
      <c r="E115" s="151"/>
      <c r="F115" s="151"/>
      <c r="G115" s="151"/>
      <c r="H115" s="151"/>
      <c r="I115" s="151"/>
      <c r="J115" s="137"/>
    </row>
    <row r="116" spans="1:10" x14ac:dyDescent="0.2">
      <c r="A116" s="132"/>
      <c r="B116" s="151"/>
      <c r="C116" s="151"/>
      <c r="D116" s="151"/>
      <c r="E116" s="151"/>
      <c r="F116" s="151"/>
      <c r="G116" s="151"/>
      <c r="H116" s="151"/>
      <c r="I116" s="151"/>
      <c r="J116" s="137"/>
    </row>
    <row r="117" spans="1:10" x14ac:dyDescent="0.2">
      <c r="A117" s="132"/>
      <c r="B117" s="151"/>
      <c r="C117" s="151"/>
      <c r="D117" s="151"/>
      <c r="E117" s="151"/>
      <c r="F117" s="151"/>
      <c r="G117" s="151"/>
      <c r="H117" s="151"/>
      <c r="I117" s="151"/>
      <c r="J117" s="137"/>
    </row>
    <row r="118" spans="1:10" x14ac:dyDescent="0.2">
      <c r="A118" s="132"/>
      <c r="B118" s="151"/>
      <c r="C118" s="151"/>
      <c r="D118" s="151"/>
      <c r="E118" s="151"/>
      <c r="F118" s="151"/>
      <c r="G118" s="151"/>
      <c r="H118" s="151"/>
      <c r="I118" s="151"/>
      <c r="J118" s="137"/>
    </row>
    <row r="119" spans="1:10" x14ac:dyDescent="0.2">
      <c r="A119" s="132"/>
      <c r="B119" s="151"/>
      <c r="C119" s="151"/>
      <c r="D119" s="151"/>
      <c r="E119" s="151"/>
      <c r="F119" s="151"/>
      <c r="G119" s="151"/>
      <c r="H119" s="151"/>
      <c r="I119" s="151"/>
      <c r="J119" s="137"/>
    </row>
    <row r="120" spans="1:10" x14ac:dyDescent="0.2">
      <c r="A120" s="132"/>
      <c r="B120" s="151"/>
      <c r="C120" s="151"/>
      <c r="D120" s="151"/>
      <c r="E120" s="151"/>
      <c r="F120" s="151"/>
      <c r="G120" s="151"/>
      <c r="H120" s="151"/>
      <c r="I120" s="151"/>
      <c r="J120" s="137"/>
    </row>
    <row r="121" spans="1:10" x14ac:dyDescent="0.2">
      <c r="A121" s="132"/>
      <c r="B121" s="151"/>
      <c r="C121" s="151"/>
      <c r="D121" s="151"/>
      <c r="E121" s="151"/>
      <c r="F121" s="151"/>
      <c r="G121" s="151"/>
      <c r="H121" s="151"/>
      <c r="I121" s="151"/>
      <c r="J121" s="137"/>
    </row>
    <row r="122" spans="1:10" x14ac:dyDescent="0.2">
      <c r="A122" s="132"/>
      <c r="B122" s="151"/>
      <c r="C122" s="151"/>
      <c r="D122" s="151"/>
      <c r="E122" s="151"/>
      <c r="F122" s="151"/>
      <c r="G122" s="151"/>
      <c r="H122" s="151"/>
      <c r="I122" s="151" t="s">
        <v>88</v>
      </c>
      <c r="J122" s="137"/>
    </row>
    <row r="123" spans="1:10" x14ac:dyDescent="0.2">
      <c r="A123" s="132"/>
      <c r="B123" s="151"/>
      <c r="C123" s="151"/>
      <c r="D123" s="151"/>
      <c r="E123" s="151"/>
      <c r="F123" s="151"/>
      <c r="G123" s="151"/>
      <c r="H123" s="151"/>
      <c r="I123" s="151"/>
      <c r="J123" s="137"/>
    </row>
    <row r="124" spans="1:10" x14ac:dyDescent="0.2">
      <c r="A124" s="132"/>
      <c r="B124" s="151"/>
      <c r="C124" s="151"/>
      <c r="D124" s="151"/>
      <c r="E124" s="151"/>
      <c r="F124" s="151"/>
      <c r="G124" s="151"/>
      <c r="H124" s="151"/>
      <c r="I124" s="151"/>
      <c r="J124" s="137"/>
    </row>
    <row r="125" spans="1:10" x14ac:dyDescent="0.2">
      <c r="A125" s="132"/>
      <c r="B125" s="151"/>
      <c r="C125" s="151"/>
      <c r="D125" s="151"/>
      <c r="E125" s="151"/>
      <c r="F125" s="151"/>
      <c r="G125" s="151"/>
      <c r="H125" s="151"/>
      <c r="I125" s="151"/>
      <c r="J125" s="137"/>
    </row>
    <row r="126" spans="1:10" x14ac:dyDescent="0.2">
      <c r="A126" s="142"/>
      <c r="B126" s="152"/>
      <c r="C126" s="152"/>
      <c r="D126" s="152"/>
      <c r="E126" s="152"/>
      <c r="F126" s="152"/>
      <c r="G126" s="152"/>
      <c r="H126" s="152"/>
      <c r="I126" s="152"/>
      <c r="J126" s="135"/>
    </row>
    <row r="127" spans="1:10" ht="30" customHeight="1" x14ac:dyDescent="0.25">
      <c r="A127" s="157" t="s">
        <v>97</v>
      </c>
      <c r="B127" s="149" t="s">
        <v>90</v>
      </c>
      <c r="C127" s="149"/>
      <c r="D127" s="149"/>
      <c r="E127" s="149"/>
      <c r="F127" s="149"/>
      <c r="G127" s="149"/>
      <c r="H127" s="149"/>
      <c r="I127" s="149"/>
      <c r="J127" s="150"/>
    </row>
    <row r="128" spans="1:10" x14ac:dyDescent="0.2">
      <c r="A128" s="132"/>
      <c r="B128" s="151"/>
      <c r="C128" s="151"/>
      <c r="D128" s="151"/>
      <c r="E128" s="151"/>
      <c r="F128" s="151"/>
      <c r="G128" s="151"/>
      <c r="H128" s="151"/>
      <c r="I128" s="151"/>
      <c r="J128" s="137"/>
    </row>
    <row r="129" spans="1:10" x14ac:dyDescent="0.2">
      <c r="A129" s="132"/>
      <c r="B129" s="151"/>
      <c r="C129" s="151"/>
      <c r="D129" s="151"/>
      <c r="E129" s="151"/>
      <c r="F129" s="151"/>
      <c r="G129" s="151"/>
      <c r="H129" s="151"/>
      <c r="I129" s="151"/>
      <c r="J129" s="137"/>
    </row>
    <row r="130" spans="1:10" x14ac:dyDescent="0.2">
      <c r="A130" s="132"/>
      <c r="B130" s="151"/>
      <c r="C130" s="151"/>
      <c r="D130" s="151"/>
      <c r="E130" s="151"/>
      <c r="F130" s="151"/>
      <c r="G130" s="151"/>
      <c r="H130" s="151"/>
      <c r="I130" s="151"/>
      <c r="J130" s="137"/>
    </row>
    <row r="131" spans="1:10" x14ac:dyDescent="0.2">
      <c r="A131" s="132"/>
      <c r="B131" s="151"/>
      <c r="C131" s="151"/>
      <c r="D131" s="151"/>
      <c r="E131" s="151"/>
      <c r="F131" s="151"/>
      <c r="G131" s="151"/>
      <c r="H131" s="151"/>
      <c r="I131" s="151"/>
      <c r="J131" s="137"/>
    </row>
    <row r="132" spans="1:10" x14ac:dyDescent="0.2">
      <c r="A132" s="132"/>
      <c r="B132" s="151"/>
      <c r="C132" s="151"/>
      <c r="D132" s="151"/>
      <c r="E132" s="151"/>
      <c r="F132" s="151"/>
      <c r="G132" s="151"/>
      <c r="H132" s="151"/>
      <c r="I132" s="151"/>
      <c r="J132" s="137"/>
    </row>
    <row r="133" spans="1:10" x14ac:dyDescent="0.2">
      <c r="A133" s="132"/>
      <c r="B133" s="151"/>
      <c r="C133" s="151"/>
      <c r="D133" s="151"/>
      <c r="E133" s="151"/>
      <c r="F133" s="151"/>
      <c r="G133" s="151"/>
      <c r="H133" s="151"/>
      <c r="I133" s="151"/>
      <c r="J133" s="137"/>
    </row>
    <row r="134" spans="1:10" x14ac:dyDescent="0.2">
      <c r="A134" s="132"/>
      <c r="B134" s="151"/>
      <c r="C134" s="151"/>
      <c r="D134" s="151"/>
      <c r="E134" s="151"/>
      <c r="F134" s="151"/>
      <c r="G134" s="151"/>
      <c r="H134" s="151"/>
      <c r="I134" s="151"/>
      <c r="J134" s="137"/>
    </row>
    <row r="135" spans="1:10" x14ac:dyDescent="0.2">
      <c r="A135" s="132"/>
      <c r="B135" s="151"/>
      <c r="C135" s="151"/>
      <c r="D135" s="151"/>
      <c r="E135" s="151"/>
      <c r="F135" s="151"/>
      <c r="G135" s="151"/>
      <c r="H135" s="151"/>
      <c r="I135" s="151"/>
      <c r="J135" s="137"/>
    </row>
    <row r="136" spans="1:10" x14ac:dyDescent="0.2">
      <c r="A136" s="132"/>
      <c r="B136" s="151"/>
      <c r="C136" s="151"/>
      <c r="D136" s="151"/>
      <c r="E136" s="151"/>
      <c r="F136" s="151"/>
      <c r="G136" s="151"/>
      <c r="H136" s="151"/>
      <c r="I136" s="151"/>
      <c r="J136" s="137"/>
    </row>
    <row r="137" spans="1:10" x14ac:dyDescent="0.2">
      <c r="A137" s="132"/>
      <c r="B137" s="151"/>
      <c r="C137" s="151"/>
      <c r="D137" s="151"/>
      <c r="E137" s="151"/>
      <c r="F137" s="151"/>
      <c r="G137" s="151"/>
      <c r="H137" s="151"/>
      <c r="I137" s="151"/>
      <c r="J137" s="137"/>
    </row>
    <row r="138" spans="1:10" x14ac:dyDescent="0.2">
      <c r="A138" s="132"/>
      <c r="B138" s="151"/>
      <c r="C138" s="151"/>
      <c r="D138" s="151"/>
      <c r="E138" s="151"/>
      <c r="F138" s="151"/>
      <c r="G138" s="151"/>
      <c r="H138" s="151"/>
      <c r="I138" s="151"/>
      <c r="J138" s="137"/>
    </row>
    <row r="139" spans="1:10" x14ac:dyDescent="0.2">
      <c r="A139" s="132"/>
      <c r="B139" s="151"/>
      <c r="C139" s="151"/>
      <c r="D139" s="151"/>
      <c r="E139" s="151"/>
      <c r="F139" s="151"/>
      <c r="G139" s="151"/>
      <c r="H139" s="151"/>
      <c r="I139" s="151"/>
      <c r="J139" s="137"/>
    </row>
    <row r="140" spans="1:10" x14ac:dyDescent="0.2">
      <c r="A140" s="132"/>
      <c r="B140" s="151"/>
      <c r="C140" s="151"/>
      <c r="D140" s="151"/>
      <c r="E140" s="151"/>
      <c r="F140" s="151"/>
      <c r="G140" s="151"/>
      <c r="H140" s="151"/>
      <c r="I140" s="151"/>
      <c r="J140" s="137"/>
    </row>
    <row r="141" spans="1:10" x14ac:dyDescent="0.2">
      <c r="A141" s="132"/>
      <c r="B141" s="151"/>
      <c r="C141" s="151"/>
      <c r="D141" s="151"/>
      <c r="E141" s="151"/>
      <c r="F141" s="151"/>
      <c r="G141" s="151"/>
      <c r="H141" s="151"/>
      <c r="I141" s="151"/>
      <c r="J141" s="137"/>
    </row>
    <row r="142" spans="1:10" x14ac:dyDescent="0.2">
      <c r="A142" s="132"/>
      <c r="B142" s="151"/>
      <c r="C142" s="151"/>
      <c r="D142" s="151"/>
      <c r="E142" s="151"/>
      <c r="F142" s="151"/>
      <c r="G142" s="151"/>
      <c r="H142" s="151"/>
      <c r="I142" s="151"/>
      <c r="J142" s="137"/>
    </row>
    <row r="143" spans="1:10" x14ac:dyDescent="0.2">
      <c r="A143" s="142"/>
      <c r="B143" s="152"/>
      <c r="C143" s="152"/>
      <c r="D143" s="152"/>
      <c r="E143" s="152"/>
      <c r="F143" s="152"/>
      <c r="G143" s="152"/>
      <c r="H143" s="152"/>
      <c r="I143" s="152"/>
      <c r="J143" s="135"/>
    </row>
    <row r="144" spans="1:10" ht="30" customHeight="1" x14ac:dyDescent="0.25">
      <c r="A144" s="148"/>
      <c r="B144" s="149"/>
      <c r="C144" s="149"/>
      <c r="D144" s="149"/>
      <c r="E144" s="149"/>
      <c r="F144" s="149"/>
      <c r="G144" s="159" t="s">
        <v>95</v>
      </c>
      <c r="H144" s="149" t="s">
        <v>145</v>
      </c>
      <c r="I144" s="149"/>
      <c r="J144" s="150"/>
    </row>
    <row r="145" spans="1:10" x14ac:dyDescent="0.2">
      <c r="A145" s="132"/>
      <c r="B145" s="151"/>
      <c r="C145" s="151"/>
      <c r="D145" s="151"/>
      <c r="E145" s="151"/>
      <c r="F145" s="151"/>
      <c r="G145" s="151"/>
      <c r="H145" s="269" t="s">
        <v>72</v>
      </c>
      <c r="I145" s="269"/>
      <c r="J145" s="278"/>
    </row>
    <row r="146" spans="1:10" x14ac:dyDescent="0.2">
      <c r="A146" s="132"/>
      <c r="B146" s="151"/>
      <c r="C146" s="151"/>
      <c r="D146" s="151"/>
      <c r="E146" s="151"/>
      <c r="F146" s="151"/>
      <c r="G146" s="151"/>
      <c r="H146" s="151"/>
      <c r="I146" s="151"/>
      <c r="J146" s="137"/>
    </row>
    <row r="147" spans="1:10" x14ac:dyDescent="0.2">
      <c r="A147" s="132"/>
      <c r="B147" s="151"/>
      <c r="C147" s="151"/>
      <c r="D147" s="151"/>
      <c r="E147" s="151"/>
      <c r="F147" s="151"/>
      <c r="G147" s="151"/>
      <c r="H147" s="151"/>
      <c r="I147" s="151"/>
      <c r="J147" s="137"/>
    </row>
    <row r="148" spans="1:10" x14ac:dyDescent="0.2">
      <c r="A148" s="132"/>
      <c r="B148" s="151"/>
      <c r="C148" s="151"/>
      <c r="D148" s="151"/>
      <c r="E148" s="151"/>
      <c r="F148" s="151"/>
      <c r="G148" s="151"/>
      <c r="H148" s="151"/>
      <c r="I148" s="151"/>
      <c r="J148" s="137"/>
    </row>
    <row r="149" spans="1:10" x14ac:dyDescent="0.2">
      <c r="A149" s="132"/>
      <c r="B149" s="151"/>
      <c r="C149" s="151"/>
      <c r="D149" s="151"/>
      <c r="E149" s="151"/>
      <c r="F149" s="151"/>
      <c r="G149" s="151"/>
      <c r="H149" s="151"/>
      <c r="I149" s="151"/>
      <c r="J149" s="137"/>
    </row>
    <row r="150" spans="1:10" x14ac:dyDescent="0.2">
      <c r="A150" s="132"/>
      <c r="B150" s="151"/>
      <c r="C150" s="151"/>
      <c r="D150" s="151"/>
      <c r="E150" s="151"/>
      <c r="F150" s="151"/>
      <c r="G150" s="151"/>
      <c r="H150" s="261" t="str">
        <f>G20</f>
        <v>ALRIFJON, S.Sos., MM</v>
      </c>
      <c r="I150" s="261"/>
      <c r="J150" s="262"/>
    </row>
    <row r="151" spans="1:10" x14ac:dyDescent="0.2">
      <c r="A151" s="132"/>
      <c r="B151" s="151"/>
      <c r="C151" s="151"/>
      <c r="D151" s="151"/>
      <c r="E151" s="151"/>
      <c r="F151" s="151"/>
      <c r="G151" s="151"/>
      <c r="H151" s="269" t="str">
        <f>G21</f>
        <v>19661207 198903 1 004</v>
      </c>
      <c r="I151" s="269"/>
      <c r="J151" s="278"/>
    </row>
    <row r="152" spans="1:10" x14ac:dyDescent="0.2">
      <c r="A152" s="132"/>
      <c r="B152" s="151"/>
      <c r="C152" s="151"/>
      <c r="D152" s="151"/>
      <c r="E152" s="151"/>
      <c r="F152" s="151"/>
      <c r="G152" s="151"/>
      <c r="H152" s="151"/>
      <c r="I152" s="151"/>
      <c r="J152" s="137"/>
    </row>
    <row r="153" spans="1:10" x14ac:dyDescent="0.2">
      <c r="A153" s="132"/>
      <c r="B153" s="279"/>
      <c r="C153" s="279"/>
      <c r="D153" s="279"/>
      <c r="E153" s="279"/>
      <c r="F153" s="279"/>
      <c r="G153" s="151"/>
      <c r="H153" s="151"/>
      <c r="I153" s="151"/>
      <c r="J153" s="137"/>
    </row>
    <row r="154" spans="1:10" x14ac:dyDescent="0.2">
      <c r="A154" s="132"/>
      <c r="B154" s="269"/>
      <c r="C154" s="269"/>
      <c r="D154" s="269"/>
      <c r="E154" s="269"/>
      <c r="F154" s="269"/>
      <c r="G154" s="151"/>
      <c r="H154" s="151"/>
      <c r="I154" s="151"/>
      <c r="J154" s="137"/>
    </row>
    <row r="155" spans="1:10" x14ac:dyDescent="0.2">
      <c r="A155" s="160" t="s">
        <v>96</v>
      </c>
      <c r="B155" s="151" t="s">
        <v>146</v>
      </c>
      <c r="C155" s="151"/>
      <c r="D155" s="151"/>
      <c r="E155" s="151"/>
      <c r="F155" s="151"/>
      <c r="G155" s="151"/>
      <c r="H155" s="151"/>
      <c r="I155" s="151"/>
      <c r="J155" s="137"/>
    </row>
    <row r="156" spans="1:10" x14ac:dyDescent="0.2">
      <c r="A156" s="132"/>
      <c r="B156" s="269" t="s">
        <v>91</v>
      </c>
      <c r="C156" s="269"/>
      <c r="D156" s="269"/>
      <c r="E156" s="269"/>
      <c r="F156" s="269"/>
      <c r="G156" s="151"/>
      <c r="H156" s="151"/>
      <c r="I156" s="151"/>
      <c r="J156" s="137"/>
    </row>
    <row r="157" spans="1:10" x14ac:dyDescent="0.2">
      <c r="A157" s="132"/>
      <c r="B157" s="151"/>
      <c r="C157" s="269" t="s">
        <v>108</v>
      </c>
      <c r="D157" s="269"/>
      <c r="E157" s="269"/>
      <c r="F157" s="269"/>
      <c r="G157" s="151"/>
      <c r="H157" s="151"/>
      <c r="I157" s="151"/>
      <c r="J157" s="137"/>
    </row>
    <row r="158" spans="1:10" x14ac:dyDescent="0.2">
      <c r="A158" s="132"/>
      <c r="B158" s="151"/>
      <c r="C158" s="151"/>
      <c r="D158" s="151"/>
      <c r="E158" s="151"/>
      <c r="F158" s="151"/>
      <c r="G158" s="151"/>
      <c r="H158" s="151"/>
      <c r="I158" s="151"/>
      <c r="J158" s="137"/>
    </row>
    <row r="159" spans="1:10" x14ac:dyDescent="0.2">
      <c r="A159" s="132"/>
      <c r="B159" s="151"/>
      <c r="C159" s="151"/>
      <c r="D159" s="151"/>
      <c r="E159" s="151"/>
      <c r="F159" s="151"/>
      <c r="G159" s="151"/>
      <c r="H159" s="151"/>
      <c r="I159" s="151"/>
      <c r="J159" s="137"/>
    </row>
    <row r="160" spans="1:10" x14ac:dyDescent="0.2">
      <c r="A160" s="132"/>
      <c r="B160" s="151"/>
      <c r="C160" s="151"/>
      <c r="D160" s="151"/>
      <c r="E160" s="151"/>
      <c r="F160" s="151"/>
      <c r="G160" s="151"/>
      <c r="H160" s="151"/>
      <c r="I160" s="151"/>
      <c r="J160" s="137"/>
    </row>
    <row r="161" spans="1:10" x14ac:dyDescent="0.2">
      <c r="A161" s="132"/>
      <c r="B161" s="261" t="str">
        <f>G14</f>
        <v>ARIE REZA PUTRA, M.I.kom</v>
      </c>
      <c r="C161" s="261"/>
      <c r="D161" s="261"/>
      <c r="E161" s="261"/>
      <c r="F161" s="261"/>
      <c r="G161" s="151"/>
      <c r="H161" s="151"/>
      <c r="I161" s="151"/>
      <c r="J161" s="137"/>
    </row>
    <row r="162" spans="1:10" x14ac:dyDescent="0.2">
      <c r="A162" s="132"/>
      <c r="B162" s="269" t="str">
        <f>G15</f>
        <v>19861224 201001 1 003</v>
      </c>
      <c r="C162" s="269"/>
      <c r="D162" s="269"/>
      <c r="E162" s="269"/>
      <c r="F162" s="269"/>
      <c r="G162" s="151"/>
      <c r="H162" s="151"/>
      <c r="I162" s="151"/>
      <c r="J162" s="137"/>
    </row>
    <row r="163" spans="1:10" x14ac:dyDescent="0.2">
      <c r="A163" s="132"/>
      <c r="B163" s="151"/>
      <c r="C163" s="151"/>
      <c r="D163" s="151"/>
      <c r="E163" s="151"/>
      <c r="F163" s="151"/>
      <c r="G163" s="151"/>
      <c r="H163" s="151"/>
      <c r="I163" s="151"/>
      <c r="J163" s="137"/>
    </row>
    <row r="164" spans="1:10" x14ac:dyDescent="0.2">
      <c r="A164" s="132"/>
      <c r="B164" s="151"/>
      <c r="C164" s="151"/>
      <c r="D164" s="151"/>
      <c r="E164" s="151"/>
      <c r="F164" s="151"/>
      <c r="G164" s="156" t="s">
        <v>94</v>
      </c>
      <c r="H164" s="151" t="s">
        <v>147</v>
      </c>
      <c r="I164" s="151"/>
      <c r="J164" s="137"/>
    </row>
    <row r="165" spans="1:10" x14ac:dyDescent="0.2">
      <c r="A165" s="132"/>
      <c r="B165" s="151"/>
      <c r="C165" s="151"/>
      <c r="D165" s="151"/>
      <c r="E165" s="151"/>
      <c r="F165" s="151"/>
      <c r="G165" s="151"/>
      <c r="H165" s="269" t="s">
        <v>92</v>
      </c>
      <c r="I165" s="269"/>
      <c r="J165" s="278"/>
    </row>
    <row r="166" spans="1:10" x14ac:dyDescent="0.2">
      <c r="A166" s="132"/>
      <c r="B166" s="151"/>
      <c r="C166" s="151"/>
      <c r="D166" s="151"/>
      <c r="E166" s="151"/>
      <c r="F166" s="151"/>
      <c r="G166" s="151"/>
      <c r="H166" s="151"/>
      <c r="I166" s="151"/>
      <c r="J166" s="137"/>
    </row>
    <row r="167" spans="1:10" x14ac:dyDescent="0.2">
      <c r="A167" s="132"/>
      <c r="B167" s="151"/>
      <c r="C167" s="151"/>
      <c r="D167" s="151"/>
      <c r="E167" s="151"/>
      <c r="F167" s="151"/>
      <c r="G167" s="151"/>
      <c r="H167" s="151"/>
      <c r="I167" s="151"/>
      <c r="J167" s="137"/>
    </row>
    <row r="168" spans="1:10" x14ac:dyDescent="0.2">
      <c r="A168" s="132"/>
      <c r="B168" s="151"/>
      <c r="C168" s="151"/>
      <c r="D168" s="151"/>
      <c r="E168" s="151"/>
      <c r="F168" s="151"/>
      <c r="G168" s="151"/>
      <c r="H168" s="151"/>
      <c r="I168" s="151"/>
      <c r="J168" s="137"/>
    </row>
    <row r="169" spans="1:10" x14ac:dyDescent="0.2">
      <c r="A169" s="132"/>
      <c r="B169" s="151"/>
      <c r="C169" s="151"/>
      <c r="D169" s="151"/>
      <c r="E169" s="151"/>
      <c r="F169" s="151"/>
      <c r="G169" s="151"/>
      <c r="H169" s="151"/>
      <c r="I169" s="151"/>
      <c r="J169" s="137"/>
    </row>
    <row r="170" spans="1:10" x14ac:dyDescent="0.2">
      <c r="A170" s="132"/>
      <c r="B170" s="151"/>
      <c r="C170" s="151"/>
      <c r="D170" s="151"/>
      <c r="E170" s="151"/>
      <c r="F170" s="151"/>
      <c r="G170" s="151"/>
      <c r="H170" s="261" t="str">
        <f>G26</f>
        <v>Delmi, B.Sc</v>
      </c>
      <c r="I170" s="261"/>
      <c r="J170" s="262"/>
    </row>
    <row r="171" spans="1:10" x14ac:dyDescent="0.2">
      <c r="A171" s="132"/>
      <c r="B171" s="151"/>
      <c r="C171" s="151"/>
      <c r="D171" s="151"/>
      <c r="E171" s="151"/>
      <c r="F171" s="151"/>
      <c r="G171" s="151"/>
      <c r="H171" s="269" t="str">
        <f>G27</f>
        <v>19611016 198603 1 006</v>
      </c>
      <c r="I171" s="269"/>
      <c r="J171" s="278"/>
    </row>
    <row r="172" spans="1:10" x14ac:dyDescent="0.2">
      <c r="A172" s="132"/>
      <c r="B172" s="151"/>
      <c r="C172" s="151"/>
      <c r="D172" s="151"/>
      <c r="E172" s="151"/>
      <c r="F172" s="151"/>
      <c r="G172" s="151"/>
      <c r="H172" s="151"/>
      <c r="I172" s="151"/>
      <c r="J172" s="137"/>
    </row>
    <row r="173" spans="1:10" x14ac:dyDescent="0.2">
      <c r="A173" s="132"/>
      <c r="B173" s="151"/>
      <c r="C173" s="151"/>
      <c r="D173" s="151"/>
      <c r="E173" s="151"/>
      <c r="F173" s="151"/>
      <c r="G173" s="151"/>
      <c r="H173" s="151"/>
      <c r="I173" s="151"/>
      <c r="J173" s="137"/>
    </row>
    <row r="174" spans="1:10" x14ac:dyDescent="0.2">
      <c r="A174" s="132"/>
      <c r="B174" s="151"/>
      <c r="C174" s="151"/>
      <c r="D174" s="151"/>
      <c r="E174" s="151"/>
      <c r="F174" s="151"/>
      <c r="G174" s="151"/>
      <c r="H174" s="151"/>
      <c r="I174" s="151"/>
      <c r="J174" s="137"/>
    </row>
    <row r="175" spans="1:10" x14ac:dyDescent="0.2">
      <c r="A175" s="132"/>
      <c r="B175" s="151"/>
      <c r="C175" s="151"/>
      <c r="D175" s="151"/>
      <c r="E175" s="151"/>
      <c r="F175" s="151"/>
      <c r="G175" s="151"/>
      <c r="H175" s="151"/>
      <c r="I175" s="151"/>
      <c r="J175" s="137"/>
    </row>
    <row r="176" spans="1:10" x14ac:dyDescent="0.2">
      <c r="A176" s="132"/>
      <c r="B176" s="151"/>
      <c r="C176" s="151"/>
      <c r="D176" s="151"/>
      <c r="E176" s="151"/>
      <c r="F176" s="151"/>
      <c r="G176" s="151"/>
      <c r="H176" s="151"/>
      <c r="I176" s="151"/>
      <c r="J176" s="137"/>
    </row>
    <row r="177" spans="1:10" x14ac:dyDescent="0.2">
      <c r="A177" s="142"/>
      <c r="B177" s="152"/>
      <c r="C177" s="152"/>
      <c r="D177" s="152"/>
      <c r="E177" s="152"/>
      <c r="F177" s="152"/>
      <c r="G177" s="152"/>
      <c r="H177" s="152"/>
      <c r="I177" s="152"/>
      <c r="J177" s="135"/>
    </row>
  </sheetData>
  <mergeCells count="64">
    <mergeCell ref="C157:F157"/>
    <mergeCell ref="A7:J7"/>
    <mergeCell ref="A8:J8"/>
    <mergeCell ref="C14:F14"/>
    <mergeCell ref="H36:H37"/>
    <mergeCell ref="I36:I37"/>
    <mergeCell ref="J36:J37"/>
    <mergeCell ref="H11:J11"/>
    <mergeCell ref="B13:J13"/>
    <mergeCell ref="C15:F15"/>
    <mergeCell ref="C16:F16"/>
    <mergeCell ref="C17:F17"/>
    <mergeCell ref="C18:F18"/>
    <mergeCell ref="B36:B37"/>
    <mergeCell ref="C24:F24"/>
    <mergeCell ref="B35:I35"/>
    <mergeCell ref="F40:G40"/>
    <mergeCell ref="F41:G41"/>
    <mergeCell ref="C26:F26"/>
    <mergeCell ref="C27:F27"/>
    <mergeCell ref="G29:J29"/>
    <mergeCell ref="C29:F29"/>
    <mergeCell ref="H171:J171"/>
    <mergeCell ref="E45:G45"/>
    <mergeCell ref="H145:J145"/>
    <mergeCell ref="H150:J150"/>
    <mergeCell ref="H151:J151"/>
    <mergeCell ref="B153:F153"/>
    <mergeCell ref="B154:F154"/>
    <mergeCell ref="B38:B46"/>
    <mergeCell ref="A47:I48"/>
    <mergeCell ref="B161:F161"/>
    <mergeCell ref="B162:F162"/>
    <mergeCell ref="H165:J165"/>
    <mergeCell ref="E44:G44"/>
    <mergeCell ref="F43:G43"/>
    <mergeCell ref="F42:G42"/>
    <mergeCell ref="F39:G39"/>
    <mergeCell ref="G14:J14"/>
    <mergeCell ref="G15:J15"/>
    <mergeCell ref="G16:J16"/>
    <mergeCell ref="G20:J20"/>
    <mergeCell ref="G21:J21"/>
    <mergeCell ref="G18:J18"/>
    <mergeCell ref="G17:J17"/>
    <mergeCell ref="B19:J19"/>
    <mergeCell ref="C20:F20"/>
    <mergeCell ref="C21:F21"/>
    <mergeCell ref="G22:J22"/>
    <mergeCell ref="H170:J170"/>
    <mergeCell ref="G24:J24"/>
    <mergeCell ref="C38:D46"/>
    <mergeCell ref="B156:F156"/>
    <mergeCell ref="G26:J26"/>
    <mergeCell ref="G27:J27"/>
    <mergeCell ref="G28:J28"/>
    <mergeCell ref="B25:J25"/>
    <mergeCell ref="C28:F28"/>
    <mergeCell ref="G23:J23"/>
    <mergeCell ref="C30:F30"/>
    <mergeCell ref="C36:G37"/>
    <mergeCell ref="G30:J30"/>
    <mergeCell ref="C22:F22"/>
    <mergeCell ref="C23:F23"/>
  </mergeCells>
  <pageMargins left="0.70866141732283472" right="0.70866141732283472" top="0.74803149606299213" bottom="0.74803149606299213" header="0.31496062992125984" footer="0.31496062992125984"/>
  <pageSetup paperSize="9" scale="84" orientation="portrait" horizontalDpi="4294967293" r:id="rId1"/>
  <rowBreaks count="3" manualBreakCount="3">
    <brk id="33" max="12" man="1"/>
    <brk id="73" max="16383" man="1"/>
    <brk id="12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Menu</vt:lpstr>
      <vt:lpstr>DATA SKP</vt:lpstr>
      <vt:lpstr>COVER</vt:lpstr>
      <vt:lpstr>FORM SKP</vt:lpstr>
      <vt:lpstr>PENGUKURAN</vt:lpstr>
      <vt:lpstr>PERILAKU KERJA</vt:lpstr>
      <vt:lpstr>PENILAIAN</vt:lpstr>
      <vt:lpstr>'FORM SKP'!Print_Area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bkn</dc:creator>
  <cp:lastModifiedBy>Queen Ponsel</cp:lastModifiedBy>
  <cp:lastPrinted>2019-01-15T01:56:20Z</cp:lastPrinted>
  <dcterms:created xsi:type="dcterms:W3CDTF">2010-10-07T03:41:24Z</dcterms:created>
  <dcterms:modified xsi:type="dcterms:W3CDTF">2019-01-15T02:06:56Z</dcterms:modified>
</cp:coreProperties>
</file>