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30" windowWidth="20730" windowHeight="9690" tabRatio="602" activeTab="2"/>
  </bookViews>
  <sheets>
    <sheet name="Chart1" sheetId="7" r:id="rId1"/>
    <sheet name="LAP.2b" sheetId="6" r:id="rId2"/>
    <sheet name="Sheet1" sheetId="8" r:id="rId3"/>
    <sheet name="lap.1b" sheetId="2" r:id="rId4"/>
    <sheet name="LAP.1C" sheetId="3" r:id="rId5"/>
    <sheet name="LAP.1D" sheetId="4" r:id="rId6"/>
    <sheet name="lap.1e" sheetId="5" r:id="rId7"/>
  </sheets>
  <externalReferences>
    <externalReference r:id="rId8"/>
  </externalReferences>
  <definedNames>
    <definedName name="_xlnm.Print_Area" localSheetId="2">Sheet1!$A$1:$I$48</definedName>
  </definedNames>
  <calcPr calcId="144525"/>
</workbook>
</file>

<file path=xl/calcChain.xml><?xml version="1.0" encoding="utf-8"?>
<calcChain xmlns="http://schemas.openxmlformats.org/spreadsheetml/2006/main">
  <c r="I23" i="8" l="1"/>
  <c r="I24" i="8"/>
  <c r="F35" i="8" l="1"/>
  <c r="F32" i="8"/>
  <c r="F29" i="8"/>
  <c r="L24" i="8" l="1"/>
  <c r="K18" i="8"/>
  <c r="D26" i="8"/>
  <c r="F26" i="8" s="1"/>
  <c r="D14" i="8"/>
  <c r="E10" i="8"/>
  <c r="E39" i="8" s="1"/>
  <c r="D10" i="8"/>
  <c r="D39" i="8" s="1"/>
  <c r="F14" i="8" l="1"/>
  <c r="F10" i="8"/>
  <c r="L16" i="6"/>
  <c r="L21" i="6" s="1"/>
  <c r="L26" i="6"/>
  <c r="G14" i="6"/>
  <c r="G13" i="6" s="1"/>
  <c r="G29" i="6"/>
  <c r="G27" i="6"/>
  <c r="C27" i="6"/>
  <c r="C26" i="6" s="1"/>
  <c r="G26" i="6"/>
  <c r="G30" i="6" l="1"/>
  <c r="F39" i="8"/>
  <c r="G11" i="6"/>
  <c r="I11" i="6" s="1"/>
  <c r="C13" i="6"/>
  <c r="C14" i="6"/>
  <c r="C30" i="6" s="1"/>
  <c r="F28" i="4" l="1"/>
  <c r="C48" i="4" l="1"/>
  <c r="C43" i="4" s="1"/>
  <c r="C42" i="4" s="1"/>
  <c r="C49" i="4" s="1"/>
  <c r="C26" i="4"/>
  <c r="D26" i="4"/>
  <c r="C35" i="4"/>
  <c r="C40" i="4" s="1"/>
  <c r="D34" i="4"/>
  <c r="C9" i="4"/>
  <c r="C8" i="4" s="1"/>
  <c r="C41" i="4" s="1"/>
  <c r="D25" i="4"/>
  <c r="D8" i="4"/>
  <c r="D41" i="4" s="1"/>
  <c r="D46" i="4"/>
  <c r="D48" i="4" s="1"/>
  <c r="D42" i="4"/>
  <c r="D49" i="4" s="1"/>
  <c r="C50" i="4"/>
  <c r="D35" i="4"/>
  <c r="D40" i="4" s="1"/>
  <c r="D7" i="4" l="1"/>
  <c r="D53" i="4"/>
  <c r="C7" i="4"/>
  <c r="C25" i="4"/>
  <c r="C34" i="4"/>
  <c r="C53" i="4"/>
  <c r="I28" i="6"/>
  <c r="I16" i="6"/>
  <c r="L22" i="6" s="1"/>
  <c r="I15" i="6"/>
  <c r="G10" i="6"/>
  <c r="G9" i="6" s="1"/>
  <c r="G31" i="6" s="1"/>
  <c r="G12" i="6"/>
  <c r="C12" i="6"/>
  <c r="C10" i="6"/>
  <c r="C9" i="6" s="1"/>
  <c r="C29" i="6"/>
  <c r="C31" i="6" l="1"/>
  <c r="I31" i="6" l="1"/>
  <c r="I30" i="6"/>
</calcChain>
</file>

<file path=xl/sharedStrings.xml><?xml version="1.0" encoding="utf-8"?>
<sst xmlns="http://schemas.openxmlformats.org/spreadsheetml/2006/main" count="290" uniqueCount="228">
  <si>
    <t>LAPORAN REALISASI ANGGARAN PENDAPATAN DAN BELANJA DAERAH</t>
  </si>
  <si>
    <t>SEMESTER 1 TAHUN ANGGARAN 2016</t>
  </si>
  <si>
    <t>Kode Rekening</t>
  </si>
  <si>
    <t>Uraian</t>
  </si>
  <si>
    <t>Rp</t>
  </si>
  <si>
    <t>Realisasi</t>
  </si>
  <si>
    <t>%</t>
  </si>
  <si>
    <t>Ket</t>
  </si>
  <si>
    <t>Sisa Anggaran</t>
  </si>
  <si>
    <t>4.1</t>
  </si>
  <si>
    <t>4.1.1</t>
  </si>
  <si>
    <t>4.1.3</t>
  </si>
  <si>
    <t>4.1.2</t>
  </si>
  <si>
    <t>4.1.4</t>
  </si>
  <si>
    <t>PENDAPATAN</t>
  </si>
  <si>
    <t>PENDAPATAN ASLI DAERAH</t>
  </si>
  <si>
    <t>Retribusi Daerah</t>
  </si>
  <si>
    <t>JUMLAH PENDAPATAN ASLI DAERAH</t>
  </si>
  <si>
    <t>5.1</t>
  </si>
  <si>
    <t>5.1.1</t>
  </si>
  <si>
    <t>5.1.2</t>
  </si>
  <si>
    <t>5.2</t>
  </si>
  <si>
    <t>BELANJA</t>
  </si>
  <si>
    <t>BELANJA OPERASI</t>
  </si>
  <si>
    <t>Belanja Pegawai</t>
  </si>
  <si>
    <t>Belanja Barang dan Jasa</t>
  </si>
  <si>
    <t>5.2.1</t>
  </si>
  <si>
    <t>5.2.2</t>
  </si>
  <si>
    <t>5.2.3</t>
  </si>
  <si>
    <t>BELANJA MODAL</t>
  </si>
  <si>
    <t>Belanja Peralatan dan Mesin</t>
  </si>
  <si>
    <t>JUMLAH BELANJA MODAL</t>
  </si>
  <si>
    <t>JUMLAH BELANJA</t>
  </si>
  <si>
    <t>SURPLUS/ DEFISIT</t>
  </si>
  <si>
    <t>Padang,</t>
  </si>
  <si>
    <t>Kepala SKPD</t>
  </si>
  <si>
    <t>(</t>
  </si>
  <si>
    <t>)</t>
  </si>
  <si>
    <t>PEMERINTAH PROVINSI SUMATRA BARAT</t>
  </si>
  <si>
    <t>SKPD : .....................................................</t>
  </si>
  <si>
    <t xml:space="preserve">SEMESTER 1 TAHUN ANGGARAN 2016 DAN PROGNISIS </t>
  </si>
  <si>
    <t>BULAN BERIKUTNYA</t>
  </si>
  <si>
    <t>(VERSI PERMENDAGRI No. 13 TAHUN 2006)</t>
  </si>
  <si>
    <t>Anggaran  Rp</t>
  </si>
  <si>
    <t>Prognosis Rp</t>
  </si>
  <si>
    <t>4.</t>
  </si>
  <si>
    <t>PENDAPATAN DAERAH</t>
  </si>
  <si>
    <t>JUMLAH PENDAPATAN</t>
  </si>
  <si>
    <t>5.</t>
  </si>
  <si>
    <t>5.1.</t>
  </si>
  <si>
    <t xml:space="preserve">BELANJA </t>
  </si>
  <si>
    <t>BELANJA TIDAK LANGSUNG</t>
  </si>
  <si>
    <t>Pendapatan Pajak Daerah</t>
  </si>
  <si>
    <t>Pendapatan Retribusi Daerah</t>
  </si>
  <si>
    <t>Pendapatan Hasil Pengelolaan Kekayaan Daerah Yang Disiplin</t>
  </si>
  <si>
    <t>Lain-lain Pendapatan Asli Daerah Yang Sah</t>
  </si>
  <si>
    <t>JUMLAH BELANJA TIDAK LANGSUNG</t>
  </si>
  <si>
    <t>5.2.</t>
  </si>
  <si>
    <t>BELANJA LANGGSUNG</t>
  </si>
  <si>
    <t>Belanja Modal</t>
  </si>
  <si>
    <t>JUMLAH BELANJA LANGSUNG</t>
  </si>
  <si>
    <t>SURPLUS (DEFISIT)</t>
  </si>
  <si>
    <t>SKPD : ..............................................</t>
  </si>
  <si>
    <t>LAPORAN OPERASIONAL</t>
  </si>
  <si>
    <t>(VERSI PER MENDANGRI NO.. 64 TAHUN 2013</t>
  </si>
  <si>
    <t>Kode Akun</t>
  </si>
  <si>
    <t>KENAIKAN/PENURUNAN</t>
  </si>
  <si>
    <t>KEGIATAN OPERASIONAL</t>
  </si>
  <si>
    <t>8.1</t>
  </si>
  <si>
    <t>8.1.1</t>
  </si>
  <si>
    <t>8.1.2</t>
  </si>
  <si>
    <t>8.1.3</t>
  </si>
  <si>
    <t>8.1.4</t>
  </si>
  <si>
    <t>Pajak Daerah - LO</t>
  </si>
  <si>
    <t>Retribusi Daerah - LO</t>
  </si>
  <si>
    <t>Hasil Pengelolaan Kekayaan Daerah yang Dipisahkan -LO</t>
  </si>
  <si>
    <t>Lain-lain PAD yang Sah - LO</t>
  </si>
  <si>
    <t xml:space="preserve">JUMLAH PENDAPATAN </t>
  </si>
  <si>
    <t>BEBAN</t>
  </si>
  <si>
    <t>BEBAN OPERASI</t>
  </si>
  <si>
    <t>Beban Pegawai</t>
  </si>
  <si>
    <t>9.1</t>
  </si>
  <si>
    <t>9.1.1</t>
  </si>
  <si>
    <t>9.1.2</t>
  </si>
  <si>
    <t>9.1.7</t>
  </si>
  <si>
    <t>9.1.8</t>
  </si>
  <si>
    <t>Beban Barang dan Jasa</t>
  </si>
  <si>
    <t>Beban Penyusutan dan Amortosasi</t>
  </si>
  <si>
    <t>Beban Penyisihan Piutang</t>
  </si>
  <si>
    <t>JUMLAH BEBAN OPERASI</t>
  </si>
  <si>
    <t>JUMLAH BEBAN</t>
  </si>
  <si>
    <t>SURPLUS /DEFISIT LO</t>
  </si>
  <si>
    <t>NERACA</t>
  </si>
  <si>
    <t>PER 30 JUNI 2016 DAN 31 DES 2015 (Audited)</t>
  </si>
  <si>
    <t>ASET</t>
  </si>
  <si>
    <t>ASET LANCAR</t>
  </si>
  <si>
    <t>Kas dan Setera K as</t>
  </si>
  <si>
    <t>Kas di Bendahara Pengeluaran</t>
  </si>
  <si>
    <t>Kas di BLUD</t>
  </si>
  <si>
    <t>Setera Kas</t>
  </si>
  <si>
    <t>Piutang Pendapatan</t>
  </si>
  <si>
    <t>Piutang Pajak Daerah</t>
  </si>
  <si>
    <t>Penyisihan Piutang Pajak</t>
  </si>
  <si>
    <t>Piutang Retribusi</t>
  </si>
  <si>
    <t>Penyisihan Piutang Retribusi</t>
  </si>
  <si>
    <t>Piutang Hasil PKD Yang Dipisahkan</t>
  </si>
  <si>
    <t>Peny Piutang Hasil PKD Yg Disipisahkan</t>
  </si>
  <si>
    <t>Persediaan</t>
  </si>
  <si>
    <t>Jumlah Aset Lancar</t>
  </si>
  <si>
    <t>ASET TETAP</t>
  </si>
  <si>
    <t>Tanah</t>
  </si>
  <si>
    <t>Peralatan dan Mesin</t>
  </si>
  <si>
    <t>Jalan, Irigasi, dan Jaringan</t>
  </si>
  <si>
    <t>Aset Tetap Lainnya</t>
  </si>
  <si>
    <t>ASET LAINNYA</t>
  </si>
  <si>
    <t>Penyisihan Piutang Lain2 PAD Yg Sah</t>
  </si>
  <si>
    <t>Piutang Lain2 PAD Yg Sah</t>
  </si>
  <si>
    <t>Beban Dibayar Dimuka</t>
  </si>
  <si>
    <t>Gedung dan Bangunan</t>
  </si>
  <si>
    <t>Konstruksi Dalam Pengerjaan</t>
  </si>
  <si>
    <t>Akumulasi Penyusutan</t>
  </si>
  <si>
    <t>Jumlah Aset Tetap</t>
  </si>
  <si>
    <t xml:space="preserve">Aset Tidak Berwujud </t>
  </si>
  <si>
    <t>Akumulasi Amortisasi Aset Tidak Berwujud</t>
  </si>
  <si>
    <t>Aset Lain-lain</t>
  </si>
  <si>
    <t>Akumulasi Penyusutan Aset Lain-lain</t>
  </si>
  <si>
    <t>Jumlah Aset Lainnya</t>
  </si>
  <si>
    <t>JUMLAH ASET</t>
  </si>
  <si>
    <t>KEWAJIBAN</t>
  </si>
  <si>
    <t>KEWAJIBAN JANGKA PENDEK</t>
  </si>
  <si>
    <t>Utang Perhitungan Pihak Ketiga (PFK)</t>
  </si>
  <si>
    <t>Pendapatan Diterima Dimuka</t>
  </si>
  <si>
    <t>Utang Jangka Pendek Lainnya</t>
  </si>
  <si>
    <t xml:space="preserve">JUMLAH KEWAJIBAN </t>
  </si>
  <si>
    <t>EKUITAS</t>
  </si>
  <si>
    <t>Ekuitas</t>
  </si>
  <si>
    <t>Ekuitas untuk dikonsolidasikan</t>
  </si>
  <si>
    <t>JUMLAH KEWAJIBAN DAN EKUITAS</t>
  </si>
  <si>
    <t>Utang Belanja</t>
  </si>
  <si>
    <t>PEMERINTAH PROVENSI SUMATRA BARAT</t>
  </si>
  <si>
    <t>SKPD :</t>
  </si>
  <si>
    <t>LAPORAN PERUBAHAN EKUITAS</t>
  </si>
  <si>
    <t>Untuk periode berakhir samapai dengan Juni 2016 dan 31 Desember 2015</t>
  </si>
  <si>
    <t>Nomor</t>
  </si>
  <si>
    <t>TAHUN 2016</t>
  </si>
  <si>
    <t>TAHUN 2015</t>
  </si>
  <si>
    <t>Ekuitas Awal</t>
  </si>
  <si>
    <t>Koreksi Ekuitas</t>
  </si>
  <si>
    <t>Surplus / Defisit - LO</t>
  </si>
  <si>
    <t>Dampak Kumulatif Perusahaan Kewajiban/ Kesalahan Mendasar</t>
  </si>
  <si>
    <t>Koreksi Nilai</t>
  </si>
  <si>
    <t>Selisih Revaluasi Aset Tetap</t>
  </si>
  <si>
    <t>Penyesuaan penyajian karena penerapn SAP Berbasis Akrual</t>
  </si>
  <si>
    <t>Ekuitas Akhir</t>
  </si>
  <si>
    <t>..........................</t>
  </si>
  <si>
    <t>PROGNISIS 6 (ENAM) BULAN</t>
  </si>
  <si>
    <t>URAIAN</t>
  </si>
  <si>
    <t>LAPORAN REALISASI ANGGARAN</t>
  </si>
  <si>
    <t>JUMLAH BELANJA OPERASI</t>
  </si>
  <si>
    <t>SURPLUS / DEFISIT</t>
  </si>
  <si>
    <t>LAPORAN OPERASIOANAL</t>
  </si>
  <si>
    <t>PENDAPATAN - LO</t>
  </si>
  <si>
    <t>JUMLAH PENDAPATAN ASLI DAERAH-LO</t>
  </si>
  <si>
    <t>PENDAPATAN ASLI DAERAH - LO</t>
  </si>
  <si>
    <t>Beban Barang dan Amortisasi</t>
  </si>
  <si>
    <t>SELISIH (Rp)</t>
  </si>
  <si>
    <t>PENJELASAN</t>
  </si>
  <si>
    <t>SKPD : BADAN PEMBERDAYAAN MASYARAKAT</t>
  </si>
  <si>
    <t>8</t>
  </si>
  <si>
    <t>Retribusi Daerah-LO</t>
  </si>
  <si>
    <t>9</t>
  </si>
  <si>
    <t>Kepala Badan Pemberdayaan Masyarakat</t>
  </si>
  <si>
    <t>Provinsi Sumatera Barat</t>
  </si>
  <si>
    <t>2015(Audited)</t>
  </si>
  <si>
    <t>Kas di Bendahara Penerimaan</t>
  </si>
  <si>
    <t>Jumlah Kewajiban Jangka Pendek</t>
  </si>
  <si>
    <t>Pembina Utama Madya/NIP. 19621222 198403 1 004</t>
  </si>
  <si>
    <t>NIP. Pembina Utama Madya/NIP. 19621222 198403 1 004</t>
  </si>
  <si>
    <t>PENJELASAN SELISIH LAPORAN REALISASI ANGGARAN DENGAN LAPORAN OPERASIONAL</t>
  </si>
  <si>
    <t>Drs. H. SYAFRIZAL, MM</t>
  </si>
  <si>
    <t>OPD : DINAS PEMBERDAYAAN MASYARAKAT DAN DESA</t>
  </si>
  <si>
    <t>Kepala Dinas Pemberdayaan Masyarakat dan Desa</t>
  </si>
  <si>
    <t>Realisasi 2017</t>
  </si>
  <si>
    <t>5) Beban Jasa Premi Asuransi dibayar Dimuka        : Rp. 4.461.458,33</t>
  </si>
  <si>
    <t>4) Beban Jasa Air : Rp. 2.401.000,00</t>
  </si>
  <si>
    <t>3) Beban Persediaan ATK : Rp. 38.625,00</t>
  </si>
  <si>
    <t>1) Pembayaran Utang Belanja Pegawai                      (Tambahan Penghasilan Berdasarkan Beban       Kerja Bulan November dan Desember 2016 )       : Rp. 209.263.885,00</t>
  </si>
  <si>
    <t>TAHUN ANGGARAN 2017</t>
  </si>
  <si>
    <t>Padang,           Desember  2017</t>
  </si>
  <si>
    <t>5) Beban Jasa Listrik : Rp. 10.726.980</t>
  </si>
  <si>
    <t>2) Beban Jasa Premi Asuransi  :                                    Rp. (4.787.008,33)</t>
  </si>
  <si>
    <t>PEMERINTAHAN PROVINSI SUMATERA BARAT</t>
  </si>
  <si>
    <t>DINAS PEMBERDAYAAN MASYARAKAT DAN DESA</t>
  </si>
  <si>
    <t>PENJELASAN PERBEDAAN ANTARA LRA DAN LO</t>
  </si>
  <si>
    <t>BULAN DESEMBER TAHUN 2017</t>
  </si>
  <si>
    <t>SELISIH</t>
  </si>
  <si>
    <t>LO</t>
  </si>
  <si>
    <t>LRA</t>
  </si>
  <si>
    <t>KODE AKUN</t>
  </si>
  <si>
    <t>NO</t>
  </si>
  <si>
    <t>2.1.1</t>
  </si>
  <si>
    <t>Berupa selisih pencatatan atas Tambahan Penghasilan berdasarkan beban kerja (Tunda) bulan November dan Desember 2017 yang akan dibayarkan bulan Januari dan Februari 2018</t>
  </si>
  <si>
    <t>2.2.2</t>
  </si>
  <si>
    <t>2.2.3</t>
  </si>
  <si>
    <t>Belanja Modal hanya terdapat di Laporan Realisasi Anggaran dan bukan merupakan komponen dari Laporan Operasional</t>
  </si>
  <si>
    <t>Berupa selisih pencatatan (Jurnal Penyesuaian) yang terdiri :</t>
  </si>
  <si>
    <t>- Persediaan Alat Tulis Kantor sebesar</t>
  </si>
  <si>
    <t>Rp.</t>
  </si>
  <si>
    <t>- Belanja Air sebesar</t>
  </si>
  <si>
    <t>- Belanja Listrik sebesar</t>
  </si>
  <si>
    <t>- Beban Jasa Premi Asuransi</t>
  </si>
  <si>
    <t>Semester I :</t>
  </si>
  <si>
    <t>Semester II :</t>
  </si>
  <si>
    <t>- Beban Jasa Premi Asuransi BMD</t>
  </si>
  <si>
    <t>Jumlah</t>
  </si>
  <si>
    <t>Beban Penyusutan Peralatan dan Mesin</t>
  </si>
  <si>
    <t>Beban Penyusutan Gedung dan Bangunan</t>
  </si>
  <si>
    <t>Beban Amortisasi Aset Tidak Berwujud</t>
  </si>
  <si>
    <t>Berupa selisih pencatatan Beban Penyusutan Peralatan dan Mesin Tahun 2017</t>
  </si>
  <si>
    <t>(Jurnal Penyesuaian)</t>
  </si>
  <si>
    <t>Berupa selisih pencatatan Beban Penyusutan Gedung dan Bangunan Tahun 2017</t>
  </si>
  <si>
    <t>Berupa selisih pencatatan Beban Amortisasi Aset Tidak Berwujud Tahun 2017</t>
  </si>
  <si>
    <t>Padang,  31 Desember  2017</t>
  </si>
  <si>
    <t>Kepala Dinas Pemberdayaan Masyarakat Dan Desa</t>
  </si>
  <si>
    <t>Prov. Sumbar</t>
  </si>
  <si>
    <t>Drs.H.Syafrizal,MM</t>
  </si>
  <si>
    <t>Pembina Utama Madya / NIP. 19621222 198403 1 004</t>
  </si>
  <si>
    <t>Lampiran :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</si>
</sst>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.000_);_(* \(#,##0.000\);_(* &quot;-&quot;??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2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49" fontId="1" fillId="0" borderId="1" xfId="0" applyNumberFormat="1" applyFont="1" applyBorder="1"/>
    <xf numFmtId="0" fontId="0" fillId="0" borderId="1" xfId="0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5" xfId="0" applyBorder="1"/>
    <xf numFmtId="43" fontId="1" fillId="0" borderId="1" xfId="0" applyNumberFormat="1" applyFont="1" applyBorder="1"/>
    <xf numFmtId="43" fontId="0" fillId="0" borderId="0" xfId="0" applyNumberFormat="1"/>
    <xf numFmtId="43" fontId="0" fillId="0" borderId="1" xfId="0" applyNumberFormat="1" applyBorder="1"/>
    <xf numFmtId="0" fontId="3" fillId="0" borderId="0" xfId="0" applyFont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0" applyNumberFormat="1" applyFont="1" applyBorder="1"/>
    <xf numFmtId="43" fontId="3" fillId="0" borderId="0" xfId="0" applyNumberFormat="1" applyFont="1" applyBorder="1"/>
    <xf numFmtId="43" fontId="2" fillId="0" borderId="1" xfId="0" quotePrefix="1" applyNumberFormat="1" applyFont="1" applyBorder="1"/>
    <xf numFmtId="43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43" fontId="3" fillId="0" borderId="10" xfId="0" applyNumberFormat="1" applyFont="1" applyBorder="1"/>
    <xf numFmtId="43" fontId="3" fillId="0" borderId="4" xfId="0" applyNumberFormat="1" applyFont="1" applyBorder="1"/>
    <xf numFmtId="0" fontId="2" fillId="0" borderId="8" xfId="0" applyFont="1" applyBorder="1" applyAlignment="1">
      <alignment horizontal="center"/>
    </xf>
    <xf numFmtId="43" fontId="2" fillId="0" borderId="8" xfId="0" applyNumberFormat="1" applyFont="1" applyBorder="1"/>
    <xf numFmtId="43" fontId="2" fillId="0" borderId="8" xfId="0" applyNumberFormat="1" applyFont="1" applyBorder="1" applyAlignment="1">
      <alignment horizontal="center"/>
    </xf>
    <xf numFmtId="43" fontId="3" fillId="0" borderId="8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43" fontId="2" fillId="0" borderId="5" xfId="0" applyNumberFormat="1" applyFont="1" applyBorder="1"/>
    <xf numFmtId="43" fontId="2" fillId="0" borderId="5" xfId="0" quotePrefix="1" applyNumberFormat="1" applyFont="1" applyBorder="1"/>
    <xf numFmtId="43" fontId="3" fillId="0" borderId="5" xfId="0" applyNumberFormat="1" applyFont="1" applyBorder="1"/>
    <xf numFmtId="43" fontId="3" fillId="0" borderId="1" xfId="0" applyNumberFormat="1" applyFont="1" applyBorder="1" applyAlignment="1">
      <alignment horizontal="left"/>
    </xf>
    <xf numFmtId="43" fontId="3" fillId="0" borderId="1" xfId="0" applyNumberFormat="1" applyFont="1" applyBorder="1" applyAlignment="1">
      <alignment horizontal="left" wrapText="1"/>
    </xf>
    <xf numFmtId="43" fontId="3" fillId="0" borderId="1" xfId="0" applyNumberFormat="1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3" fillId="0" borderId="8" xfId="0" applyFont="1" applyBorder="1"/>
    <xf numFmtId="43" fontId="3" fillId="0" borderId="7" xfId="0" applyNumberFormat="1" applyFont="1" applyBorder="1"/>
    <xf numFmtId="43" fontId="2" fillId="0" borderId="9" xfId="0" applyNumberFormat="1" applyFont="1" applyBorder="1"/>
    <xf numFmtId="41" fontId="0" fillId="0" borderId="0" xfId="1" applyFont="1"/>
    <xf numFmtId="0" fontId="2" fillId="0" borderId="1" xfId="0" applyFont="1" applyBorder="1" applyAlignment="1">
      <alignment horizontal="center"/>
    </xf>
    <xf numFmtId="165" fontId="0" fillId="0" borderId="0" xfId="1" applyNumberFormat="1" applyFont="1"/>
    <xf numFmtId="43" fontId="3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43" fontId="5" fillId="0" borderId="1" xfId="0" applyNumberFormat="1" applyFont="1" applyFill="1" applyBorder="1"/>
    <xf numFmtId="43" fontId="5" fillId="0" borderId="0" xfId="0" applyNumberFormat="1" applyFont="1" applyFill="1" applyBorder="1"/>
    <xf numFmtId="43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43" fontId="3" fillId="0" borderId="0" xfId="0" applyNumberFormat="1" applyFont="1" applyFill="1" applyBorder="1"/>
    <xf numFmtId="164" fontId="3" fillId="0" borderId="1" xfId="0" applyNumberFormat="1" applyFont="1" applyFill="1" applyBorder="1" applyAlignment="1">
      <alignment horizontal="left" wrapText="1"/>
    </xf>
    <xf numFmtId="43" fontId="3" fillId="0" borderId="4" xfId="0" applyNumberFormat="1" applyFont="1" applyFill="1" applyBorder="1"/>
    <xf numFmtId="43" fontId="3" fillId="0" borderId="6" xfId="0" applyNumberFormat="1" applyFont="1" applyBorder="1"/>
    <xf numFmtId="43" fontId="3" fillId="0" borderId="11" xfId="0" applyNumberFormat="1" applyFont="1" applyBorder="1"/>
    <xf numFmtId="0" fontId="2" fillId="0" borderId="12" xfId="0" applyFont="1" applyBorder="1" applyAlignment="1">
      <alignment horizontal="center"/>
    </xf>
    <xf numFmtId="43" fontId="2" fillId="0" borderId="12" xfId="0" applyNumberFormat="1" applyFont="1" applyBorder="1"/>
    <xf numFmtId="43" fontId="3" fillId="0" borderId="13" xfId="0" applyNumberFormat="1" applyFont="1" applyBorder="1"/>
    <xf numFmtId="43" fontId="3" fillId="0" borderId="12" xfId="0" applyNumberFormat="1" applyFont="1" applyBorder="1"/>
    <xf numFmtId="43" fontId="2" fillId="0" borderId="12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43" fontId="3" fillId="0" borderId="14" xfId="0" applyNumberFormat="1" applyFont="1" applyBorder="1"/>
    <xf numFmtId="43" fontId="3" fillId="0" borderId="15" xfId="0" applyNumberFormat="1" applyFont="1" applyBorder="1"/>
    <xf numFmtId="0" fontId="3" fillId="0" borderId="12" xfId="0" applyFont="1" applyBorder="1"/>
    <xf numFmtId="43" fontId="3" fillId="0" borderId="16" xfId="0" applyNumberFormat="1" applyFont="1" applyBorder="1"/>
    <xf numFmtId="43" fontId="3" fillId="0" borderId="8" xfId="0" applyNumberFormat="1" applyFont="1" applyBorder="1" applyAlignment="1">
      <alignment horizontal="left" wrapText="1"/>
    </xf>
    <xf numFmtId="43" fontId="2" fillId="0" borderId="0" xfId="0" applyNumberFormat="1" applyFont="1" applyBorder="1"/>
    <xf numFmtId="0" fontId="0" fillId="0" borderId="0" xfId="0" applyBorder="1"/>
    <xf numFmtId="43" fontId="2" fillId="0" borderId="13" xfId="0" applyNumberFormat="1" applyFont="1" applyBorder="1"/>
    <xf numFmtId="41" fontId="1" fillId="0" borderId="0" xfId="1" applyFont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" xfId="0" applyFont="1" applyBorder="1"/>
    <xf numFmtId="0" fontId="8" fillId="0" borderId="6" xfId="0" applyFont="1" applyBorder="1" applyAlignment="1">
      <alignment horizontal="center"/>
    </xf>
    <xf numFmtId="41" fontId="8" fillId="0" borderId="6" xfId="1" applyFont="1" applyBorder="1"/>
    <xf numFmtId="0" fontId="8" fillId="0" borderId="6" xfId="0" applyFont="1" applyBorder="1"/>
    <xf numFmtId="0" fontId="8" fillId="0" borderId="22" xfId="0" applyFont="1" applyBorder="1"/>
    <xf numFmtId="0" fontId="8" fillId="0" borderId="23" xfId="0" applyFont="1" applyBorder="1"/>
    <xf numFmtId="0" fontId="8" fillId="0" borderId="24" xfId="0" applyFont="1" applyBorder="1"/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8" fillId="0" borderId="0" xfId="0" quotePrefix="1" applyFont="1" applyBorder="1" applyAlignment="1">
      <alignment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left" vertical="center" wrapText="1"/>
    </xf>
    <xf numFmtId="41" fontId="8" fillId="0" borderId="20" xfId="1" quotePrefix="1" applyFont="1" applyBorder="1"/>
    <xf numFmtId="41" fontId="8" fillId="0" borderId="0" xfId="1" applyFont="1" applyBorder="1"/>
    <xf numFmtId="41" fontId="8" fillId="0" borderId="20" xfId="1" applyFont="1" applyBorder="1"/>
    <xf numFmtId="0" fontId="8" fillId="0" borderId="20" xfId="0" applyFont="1" applyBorder="1"/>
    <xf numFmtId="0" fontId="6" fillId="0" borderId="20" xfId="0" applyFont="1" applyBorder="1" applyAlignment="1">
      <alignment vertical="center" wrapText="1"/>
    </xf>
    <xf numFmtId="41" fontId="6" fillId="0" borderId="20" xfId="1" quotePrefix="1" applyFont="1" applyBorder="1"/>
    <xf numFmtId="41" fontId="6" fillId="0" borderId="20" xfId="1" quotePrefix="1" applyFont="1" applyBorder="1" applyAlignment="1">
      <alignment horizontal="center"/>
    </xf>
    <xf numFmtId="0" fontId="6" fillId="0" borderId="0" xfId="0" quotePrefix="1" applyFont="1" applyBorder="1" applyAlignment="1">
      <alignment vertical="center" wrapText="1"/>
    </xf>
    <xf numFmtId="165" fontId="8" fillId="0" borderId="21" xfId="1" quotePrefix="1" applyNumberFormat="1" applyFont="1" applyBorder="1" applyAlignment="1">
      <alignment vertical="center" wrapText="1"/>
    </xf>
    <xf numFmtId="165" fontId="8" fillId="0" borderId="21" xfId="1" applyNumberFormat="1" applyFont="1" applyBorder="1" applyAlignment="1">
      <alignment vertical="center" wrapText="1"/>
    </xf>
    <xf numFmtId="165" fontId="6" fillId="0" borderId="21" xfId="1" applyNumberFormat="1" applyFont="1" applyBorder="1" applyAlignment="1">
      <alignment vertical="center" wrapText="1"/>
    </xf>
    <xf numFmtId="165" fontId="8" fillId="0" borderId="6" xfId="1" applyNumberFormat="1" applyFont="1" applyBorder="1"/>
    <xf numFmtId="165" fontId="6" fillId="0" borderId="1" xfId="0" applyNumberFormat="1" applyFont="1" applyBorder="1"/>
    <xf numFmtId="0" fontId="0" fillId="0" borderId="6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3" fontId="9" fillId="0" borderId="0" xfId="0" applyNumberFormat="1" applyFont="1" applyBorder="1" applyAlignment="1">
      <alignment vertical="center"/>
    </xf>
    <xf numFmtId="0" fontId="8" fillId="0" borderId="0" xfId="0" applyFont="1" applyAlignment="1"/>
    <xf numFmtId="0" fontId="6" fillId="0" borderId="0" xfId="0" applyFont="1" applyAlignmen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8" fillId="0" borderId="2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0" xfId="1" applyFont="1" applyBorder="1" applyAlignment="1">
      <alignment horizontal="center"/>
    </xf>
    <xf numFmtId="41" fontId="8" fillId="0" borderId="21" xfId="1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LAP.2b!$L$16:$L$21</c:f>
              <c:numCache>
                <c:formatCode>_(* #,##0_);_(* \(#,##0\);_(* "-"_);_(@_)</c:formatCode>
                <c:ptCount val="6"/>
                <c:pt idx="0" formatCode="_(* #,##0.00_);_(* \(#,##0.00\);_(* &quot;-&quot;_);_(@_)">
                  <c:v>2110133.33</c:v>
                </c:pt>
                <c:pt idx="1">
                  <c:v>-479800</c:v>
                </c:pt>
                <c:pt idx="2">
                  <c:v>-2287500</c:v>
                </c:pt>
                <c:pt idx="3">
                  <c:v>-10726980</c:v>
                </c:pt>
                <c:pt idx="5">
                  <c:v>-11384146.67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170112"/>
        <c:axId val="46171648"/>
      </c:barChart>
      <c:catAx>
        <c:axId val="46170112"/>
        <c:scaling>
          <c:orientation val="minMax"/>
        </c:scaling>
        <c:delete val="0"/>
        <c:axPos val="b"/>
        <c:majorTickMark val="out"/>
        <c:minorTickMark val="none"/>
        <c:tickLblPos val="nextTo"/>
        <c:crossAx val="46171648"/>
        <c:crosses val="autoZero"/>
        <c:auto val="1"/>
        <c:lblAlgn val="ctr"/>
        <c:lblOffset val="100"/>
        <c:noMultiLvlLbl val="0"/>
      </c:catAx>
      <c:valAx>
        <c:axId val="46171648"/>
        <c:scaling>
          <c:orientation val="minMax"/>
        </c:scaling>
        <c:delete val="0"/>
        <c:axPos val="l"/>
        <c:majorGridlines/>
        <c:numFmt formatCode="_(* #,##0.00_);_(* \(#,##0.00\);_(* &quot;-&quot;_);_(@_)" sourceLinked="1"/>
        <c:majorTickMark val="out"/>
        <c:minorTickMark val="none"/>
        <c:tickLblPos val="nextTo"/>
        <c:crossAx val="46170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257175</xdr:colOff>
      <xdr:row>33</xdr:row>
      <xdr:rowOff>19051</xdr:rowOff>
    </xdr:from>
    <xdr:to>
      <xdr:col>9</xdr:col>
      <xdr:colOff>952500</xdr:colOff>
      <xdr:row>40</xdr:row>
      <xdr:rowOff>101358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contrast="1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7477126"/>
          <a:ext cx="1838325" cy="1415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K%202015/Neraca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"/>
      <sheetName val="2015 Restatement"/>
      <sheetName val="2015 TP"/>
      <sheetName val="2015 Audited"/>
    </sheetNames>
    <sheetDataSet>
      <sheetData sheetId="0"/>
      <sheetData sheetId="1"/>
      <sheetData sheetId="2"/>
      <sheetData sheetId="3">
        <row r="55">
          <cell r="B55">
            <v>204976372</v>
          </cell>
        </row>
        <row r="56">
          <cell r="B56">
            <v>2549000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BreakPreview" topLeftCell="A19" zoomScaleSheetLayoutView="100" workbookViewId="0">
      <selection activeCell="L21" sqref="L21"/>
    </sheetView>
  </sheetViews>
  <sheetFormatPr defaultRowHeight="15" x14ac:dyDescent="0.25"/>
  <cols>
    <col min="1" max="1" width="9.42578125" customWidth="1"/>
    <col min="2" max="2" width="36.7109375" customWidth="1"/>
    <col min="3" max="3" width="18.140625" customWidth="1"/>
    <col min="4" max="4" width="1.28515625" customWidth="1"/>
    <col min="5" max="5" width="8.5703125" customWidth="1"/>
    <col min="6" max="6" width="35.5703125" customWidth="1"/>
    <col min="7" max="7" width="18.140625" customWidth="1"/>
    <col min="8" max="8" width="1.140625" customWidth="1"/>
    <col min="9" max="9" width="17.140625" customWidth="1"/>
    <col min="10" max="10" width="37.140625" customWidth="1"/>
    <col min="12" max="12" width="15.28515625" style="47" bestFit="1" customWidth="1"/>
    <col min="13" max="13" width="14" bestFit="1" customWidth="1"/>
  </cols>
  <sheetData>
    <row r="1" spans="1:15" x14ac:dyDescent="0.25">
      <c r="A1" s="115" t="s">
        <v>38</v>
      </c>
      <c r="B1" s="115"/>
      <c r="C1" s="115"/>
      <c r="D1" s="115"/>
      <c r="E1" s="115"/>
      <c r="F1" s="115"/>
      <c r="G1" s="115"/>
      <c r="H1" s="115"/>
      <c r="I1" s="115"/>
      <c r="J1" s="115"/>
      <c r="K1" s="2"/>
      <c r="L1" s="78"/>
      <c r="M1" s="2"/>
      <c r="N1" s="2"/>
      <c r="O1" s="2"/>
    </row>
    <row r="2" spans="1:15" x14ac:dyDescent="0.25">
      <c r="A2" s="115" t="s">
        <v>180</v>
      </c>
      <c r="B2" s="115"/>
      <c r="C2" s="115"/>
      <c r="D2" s="115"/>
      <c r="E2" s="115"/>
      <c r="F2" s="115"/>
      <c r="G2" s="115"/>
      <c r="H2" s="115"/>
      <c r="I2" s="115"/>
      <c r="J2" s="115"/>
      <c r="K2" s="2"/>
      <c r="L2" s="78"/>
      <c r="M2" s="2"/>
      <c r="N2" s="2"/>
      <c r="O2" s="2"/>
    </row>
    <row r="3" spans="1:15" x14ac:dyDescent="0.25">
      <c r="A3" s="115" t="s">
        <v>178</v>
      </c>
      <c r="B3" s="115"/>
      <c r="C3" s="115"/>
      <c r="D3" s="115"/>
      <c r="E3" s="115"/>
      <c r="F3" s="115"/>
      <c r="G3" s="115"/>
      <c r="H3" s="115"/>
      <c r="I3" s="115"/>
      <c r="J3" s="115"/>
      <c r="K3" s="2"/>
      <c r="L3" s="78"/>
      <c r="M3" s="2"/>
      <c r="N3" s="2"/>
      <c r="O3" s="2"/>
    </row>
    <row r="4" spans="1:15" x14ac:dyDescent="0.25">
      <c r="A4" s="115" t="s">
        <v>187</v>
      </c>
      <c r="B4" s="115"/>
      <c r="C4" s="115"/>
      <c r="D4" s="115"/>
      <c r="E4" s="115"/>
      <c r="F4" s="115"/>
      <c r="G4" s="115"/>
      <c r="H4" s="115"/>
      <c r="I4" s="115"/>
      <c r="J4" s="115"/>
      <c r="K4" s="2"/>
      <c r="L4" s="78"/>
      <c r="M4" s="2"/>
      <c r="N4" s="2"/>
      <c r="O4" s="2"/>
    </row>
    <row r="5" spans="1:15" ht="15.75" thickBo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5" ht="15.75" thickBot="1" x14ac:dyDescent="0.3">
      <c r="A6" s="119" t="s">
        <v>157</v>
      </c>
      <c r="B6" s="119"/>
      <c r="C6" s="119"/>
      <c r="D6" s="18"/>
      <c r="E6" s="119" t="s">
        <v>160</v>
      </c>
      <c r="F6" s="119"/>
      <c r="G6" s="119"/>
      <c r="H6" s="19"/>
      <c r="I6" s="116" t="s">
        <v>165</v>
      </c>
      <c r="J6" s="116" t="s">
        <v>166</v>
      </c>
    </row>
    <row r="7" spans="1:15" ht="15.75" thickBot="1" x14ac:dyDescent="0.3">
      <c r="A7" s="120" t="s">
        <v>2</v>
      </c>
      <c r="B7" s="119" t="s">
        <v>156</v>
      </c>
      <c r="C7" s="119" t="s">
        <v>182</v>
      </c>
      <c r="D7" s="18"/>
      <c r="E7" s="120" t="s">
        <v>2</v>
      </c>
      <c r="F7" s="119" t="s">
        <v>156</v>
      </c>
      <c r="G7" s="119" t="s">
        <v>182</v>
      </c>
      <c r="H7" s="19"/>
      <c r="I7" s="117"/>
      <c r="J7" s="117"/>
    </row>
    <row r="8" spans="1:15" ht="11.25" customHeight="1" thickBot="1" x14ac:dyDescent="0.3">
      <c r="A8" s="121"/>
      <c r="B8" s="119"/>
      <c r="C8" s="119"/>
      <c r="D8" s="18"/>
      <c r="E8" s="121"/>
      <c r="F8" s="119"/>
      <c r="G8" s="119"/>
      <c r="H8" s="19"/>
      <c r="I8" s="118"/>
      <c r="J8" s="118"/>
    </row>
    <row r="9" spans="1:15" ht="15.75" thickBot="1" x14ac:dyDescent="0.3">
      <c r="A9" s="20">
        <v>4</v>
      </c>
      <c r="B9" s="21" t="s">
        <v>14</v>
      </c>
      <c r="C9" s="22">
        <f>SUM(C10)</f>
        <v>94150000</v>
      </c>
      <c r="D9" s="23"/>
      <c r="E9" s="24" t="s">
        <v>168</v>
      </c>
      <c r="F9" s="22" t="s">
        <v>161</v>
      </c>
      <c r="G9" s="22">
        <f>G10</f>
        <v>94150000</v>
      </c>
      <c r="H9" s="23"/>
      <c r="I9" s="25"/>
      <c r="J9" s="25"/>
    </row>
    <row r="10" spans="1:15" ht="15.75" thickBot="1" x14ac:dyDescent="0.3">
      <c r="A10" s="20" t="s">
        <v>9</v>
      </c>
      <c r="B10" s="21" t="s">
        <v>15</v>
      </c>
      <c r="C10" s="22">
        <f>SUM(C11:C11)</f>
        <v>94150000</v>
      </c>
      <c r="D10" s="23"/>
      <c r="E10" s="22" t="s">
        <v>68</v>
      </c>
      <c r="F10" s="22" t="s">
        <v>163</v>
      </c>
      <c r="G10" s="22">
        <f>SUM(G11)</f>
        <v>94150000</v>
      </c>
      <c r="H10" s="23"/>
      <c r="I10" s="25"/>
      <c r="J10" s="25"/>
    </row>
    <row r="11" spans="1:15" ht="15.75" thickBot="1" x14ac:dyDescent="0.3">
      <c r="A11" s="26" t="s">
        <v>12</v>
      </c>
      <c r="B11" s="27" t="s">
        <v>16</v>
      </c>
      <c r="C11" s="28">
        <v>94150000</v>
      </c>
      <c r="D11" s="23"/>
      <c r="E11" s="29" t="s">
        <v>70</v>
      </c>
      <c r="F11" s="29" t="s">
        <v>169</v>
      </c>
      <c r="G11" s="29">
        <f>C11</f>
        <v>94150000</v>
      </c>
      <c r="H11" s="23"/>
      <c r="I11" s="25">
        <f>C11-G11</f>
        <v>0</v>
      </c>
      <c r="J11" s="25"/>
    </row>
    <row r="12" spans="1:15" ht="16.5" thickTop="1" thickBot="1" x14ac:dyDescent="0.3">
      <c r="A12" s="30"/>
      <c r="B12" s="30" t="s">
        <v>17</v>
      </c>
      <c r="C12" s="31">
        <f>SUM(C11:C11)</f>
        <v>94150000</v>
      </c>
      <c r="D12" s="23"/>
      <c r="E12" s="31"/>
      <c r="F12" s="32" t="s">
        <v>162</v>
      </c>
      <c r="G12" s="31">
        <f>SUM(G11)</f>
        <v>94150000</v>
      </c>
      <c r="H12" s="23"/>
      <c r="I12" s="33"/>
      <c r="J12" s="33"/>
    </row>
    <row r="13" spans="1:15" ht="16.5" thickTop="1" thickBot="1" x14ac:dyDescent="0.3">
      <c r="A13" s="34">
        <v>5</v>
      </c>
      <c r="B13" s="35" t="s">
        <v>22</v>
      </c>
      <c r="C13" s="36">
        <f>SUM(C14,C27)</f>
        <v>23094635891</v>
      </c>
      <c r="D13" s="23"/>
      <c r="E13" s="37" t="s">
        <v>170</v>
      </c>
      <c r="F13" s="36" t="s">
        <v>78</v>
      </c>
      <c r="G13" s="36">
        <f>SUM(G14,G27)</f>
        <v>23113840572.400002</v>
      </c>
      <c r="H13" s="23"/>
      <c r="I13" s="38"/>
      <c r="J13" s="38"/>
    </row>
    <row r="14" spans="1:15" ht="15.75" thickBot="1" x14ac:dyDescent="0.3">
      <c r="A14" s="20" t="s">
        <v>18</v>
      </c>
      <c r="B14" s="21" t="s">
        <v>23</v>
      </c>
      <c r="C14" s="22">
        <f>SUM(C15:C16)</f>
        <v>22931410891</v>
      </c>
      <c r="D14" s="23"/>
      <c r="E14" s="22" t="s">
        <v>81</v>
      </c>
      <c r="F14" s="22" t="s">
        <v>79</v>
      </c>
      <c r="G14" s="22">
        <f>SUM(G15:G16)</f>
        <v>22950615572.400002</v>
      </c>
      <c r="H14" s="23"/>
      <c r="I14" s="25"/>
      <c r="J14" s="25"/>
    </row>
    <row r="15" spans="1:15" ht="59.25" customHeight="1" thickBot="1" x14ac:dyDescent="0.3">
      <c r="A15" s="26" t="s">
        <v>19</v>
      </c>
      <c r="B15" s="27" t="s">
        <v>24</v>
      </c>
      <c r="C15" s="25">
        <v>4739173013</v>
      </c>
      <c r="D15" s="23"/>
      <c r="E15" s="25" t="s">
        <v>82</v>
      </c>
      <c r="F15" s="39" t="s">
        <v>80</v>
      </c>
      <c r="G15" s="25">
        <v>4744865018</v>
      </c>
      <c r="H15" s="23"/>
      <c r="I15" s="25">
        <f>C15-G15</f>
        <v>-5692005</v>
      </c>
      <c r="J15" s="41" t="s">
        <v>186</v>
      </c>
      <c r="L15" s="47">
        <v>-2676875</v>
      </c>
    </row>
    <row r="16" spans="1:15" ht="58.5" customHeight="1" thickBot="1" x14ac:dyDescent="0.3">
      <c r="A16" s="51" t="s">
        <v>20</v>
      </c>
      <c r="B16" s="52" t="s">
        <v>25</v>
      </c>
      <c r="C16" s="53">
        <v>18192237878</v>
      </c>
      <c r="D16" s="54"/>
      <c r="E16" s="53" t="s">
        <v>83</v>
      </c>
      <c r="F16" s="53" t="s">
        <v>86</v>
      </c>
      <c r="G16" s="53">
        <v>18205750554.400002</v>
      </c>
      <c r="H16" s="54"/>
      <c r="I16" s="53">
        <f>C16-G16</f>
        <v>-13512676.400001526</v>
      </c>
      <c r="J16" s="59" t="s">
        <v>190</v>
      </c>
      <c r="L16" s="49">
        <f>2110133.33</f>
        <v>2110133.33</v>
      </c>
      <c r="M16" s="47"/>
    </row>
    <row r="17" spans="1:13" ht="15.75" thickBot="1" x14ac:dyDescent="0.3">
      <c r="A17" s="56"/>
      <c r="B17" s="57"/>
      <c r="C17" s="50"/>
      <c r="D17" s="58"/>
      <c r="E17" s="50"/>
      <c r="F17" s="50"/>
      <c r="G17" s="50"/>
      <c r="H17" s="58"/>
      <c r="I17" s="50"/>
      <c r="J17" s="55" t="s">
        <v>185</v>
      </c>
      <c r="L17" s="47">
        <v>-479800</v>
      </c>
      <c r="M17" s="15"/>
    </row>
    <row r="18" spans="1:13" ht="18" customHeight="1" thickBot="1" x14ac:dyDescent="0.3">
      <c r="A18" s="56"/>
      <c r="B18" s="57"/>
      <c r="C18" s="50"/>
      <c r="D18" s="58"/>
      <c r="E18" s="50"/>
      <c r="F18" s="50"/>
      <c r="G18" s="50"/>
      <c r="H18" s="58"/>
      <c r="I18" s="50"/>
      <c r="J18" s="55" t="s">
        <v>184</v>
      </c>
      <c r="L18" s="47">
        <v>-2287500</v>
      </c>
    </row>
    <row r="19" spans="1:13" ht="19.5" customHeight="1" thickBot="1" x14ac:dyDescent="0.3">
      <c r="A19" s="56"/>
      <c r="B19" s="57"/>
      <c r="C19" s="50"/>
      <c r="D19" s="58"/>
      <c r="E19" s="50"/>
      <c r="F19" s="50"/>
      <c r="G19" s="50"/>
      <c r="H19" s="58"/>
      <c r="I19" s="50"/>
      <c r="J19" s="59" t="s">
        <v>189</v>
      </c>
      <c r="L19" s="47">
        <v>-10726980</v>
      </c>
    </row>
    <row r="20" spans="1:13" ht="32.25" customHeight="1" thickBot="1" x14ac:dyDescent="0.3">
      <c r="A20" s="56"/>
      <c r="B20" s="57"/>
      <c r="C20" s="50"/>
      <c r="D20" s="58"/>
      <c r="E20" s="50"/>
      <c r="F20" s="50"/>
      <c r="G20" s="50"/>
      <c r="H20" s="58"/>
      <c r="I20" s="50"/>
      <c r="J20" s="59" t="s">
        <v>183</v>
      </c>
    </row>
    <row r="21" spans="1:13" ht="32.25" customHeight="1" thickBot="1" x14ac:dyDescent="0.3">
      <c r="A21" s="56"/>
      <c r="B21" s="57"/>
      <c r="C21" s="50"/>
      <c r="D21" s="58"/>
      <c r="E21" s="50"/>
      <c r="F21" s="50"/>
      <c r="G21" s="50"/>
      <c r="H21" s="58"/>
      <c r="I21" s="50"/>
      <c r="J21" s="59"/>
      <c r="L21" s="47">
        <f>SUM(L16:L20)</f>
        <v>-11384146.67</v>
      </c>
    </row>
    <row r="22" spans="1:13" ht="32.25" customHeight="1" thickBot="1" x14ac:dyDescent="0.3">
      <c r="A22" s="56"/>
      <c r="B22" s="57"/>
      <c r="C22" s="50"/>
      <c r="D22" s="58"/>
      <c r="E22" s="50"/>
      <c r="F22" s="50"/>
      <c r="G22" s="50"/>
      <c r="H22" s="58"/>
      <c r="I22" s="50"/>
      <c r="J22" s="59"/>
      <c r="L22" s="47">
        <f>L21-I16</f>
        <v>2128529.730001526</v>
      </c>
    </row>
    <row r="23" spans="1:13" ht="32.25" customHeight="1" thickBot="1" x14ac:dyDescent="0.3">
      <c r="A23" s="56"/>
      <c r="B23" s="57"/>
      <c r="C23" s="50"/>
      <c r="D23" s="58"/>
      <c r="E23" s="50"/>
      <c r="F23" s="50"/>
      <c r="G23" s="50"/>
      <c r="H23" s="58"/>
      <c r="I23" s="50"/>
      <c r="J23" s="59"/>
    </row>
    <row r="24" spans="1:13" ht="15.75" thickBot="1" x14ac:dyDescent="0.3">
      <c r="A24" s="26"/>
      <c r="B24" s="27"/>
      <c r="C24" s="25"/>
      <c r="D24" s="23"/>
      <c r="E24" s="25" t="s">
        <v>84</v>
      </c>
      <c r="F24" s="25" t="s">
        <v>164</v>
      </c>
      <c r="G24" s="25"/>
      <c r="H24" s="23"/>
      <c r="I24" s="25"/>
      <c r="J24" s="40"/>
      <c r="L24" s="47">
        <v>2676875</v>
      </c>
    </row>
    <row r="25" spans="1:13" ht="15.75" thickBot="1" x14ac:dyDescent="0.3">
      <c r="A25" s="42"/>
      <c r="B25" s="43"/>
      <c r="C25" s="29"/>
      <c r="D25" s="23"/>
      <c r="E25" s="29" t="s">
        <v>85</v>
      </c>
      <c r="F25" s="29" t="s">
        <v>88</v>
      </c>
      <c r="G25" s="29"/>
      <c r="H25" s="23"/>
      <c r="I25" s="29"/>
      <c r="J25" s="60"/>
      <c r="L25" s="49">
        <v>2110133.33</v>
      </c>
    </row>
    <row r="26" spans="1:13" ht="16.5" thickTop="1" thickBot="1" x14ac:dyDescent="0.3">
      <c r="A26" s="63"/>
      <c r="B26" s="63" t="s">
        <v>158</v>
      </c>
      <c r="C26" s="64">
        <f>SUM(C27)</f>
        <v>163225000</v>
      </c>
      <c r="D26" s="65"/>
      <c r="E26" s="66"/>
      <c r="F26" s="67" t="s">
        <v>89</v>
      </c>
      <c r="G26" s="64">
        <f>G15+G16</f>
        <v>22950615572.400002</v>
      </c>
      <c r="H26" s="65"/>
      <c r="I26" s="66"/>
      <c r="J26" s="66"/>
      <c r="L26" s="49">
        <f>L24+L25</f>
        <v>4787008.33</v>
      </c>
    </row>
    <row r="27" spans="1:13" ht="15.75" thickBot="1" x14ac:dyDescent="0.3">
      <c r="A27" s="48" t="s">
        <v>21</v>
      </c>
      <c r="B27" s="21" t="s">
        <v>29</v>
      </c>
      <c r="C27" s="22">
        <f>SUM(C28:C28)</f>
        <v>163225000</v>
      </c>
      <c r="D27" s="71"/>
      <c r="E27" s="25"/>
      <c r="F27" s="22"/>
      <c r="G27" s="22">
        <f>SUM(G28:G28)</f>
        <v>163225000</v>
      </c>
      <c r="H27" s="71"/>
      <c r="I27" s="25"/>
      <c r="J27" s="25"/>
    </row>
    <row r="28" spans="1:13" ht="14.25" customHeight="1" thickBot="1" x14ac:dyDescent="0.3">
      <c r="A28" s="68" t="s">
        <v>27</v>
      </c>
      <c r="B28" s="69" t="s">
        <v>30</v>
      </c>
      <c r="C28" s="38">
        <v>163225000</v>
      </c>
      <c r="D28" s="23"/>
      <c r="E28" s="38"/>
      <c r="F28" s="36"/>
      <c r="G28" s="38">
        <v>163225000</v>
      </c>
      <c r="H28" s="23"/>
      <c r="I28" s="38">
        <f>C28-G28</f>
        <v>0</v>
      </c>
      <c r="J28" s="70"/>
    </row>
    <row r="29" spans="1:13" ht="16.5" thickTop="1" thickBot="1" x14ac:dyDescent="0.3">
      <c r="A29" s="72"/>
      <c r="B29" s="63" t="s">
        <v>31</v>
      </c>
      <c r="C29" s="64">
        <f>SUM(C28:C28)</f>
        <v>163225000</v>
      </c>
      <c r="D29" s="23"/>
      <c r="E29" s="66"/>
      <c r="F29" s="64"/>
      <c r="G29" s="64">
        <f>SUM(G28:G28)</f>
        <v>163225000</v>
      </c>
      <c r="H29" s="23"/>
      <c r="I29" s="73"/>
      <c r="J29" s="61"/>
    </row>
    <row r="30" spans="1:13" ht="16.5" thickTop="1" thickBot="1" x14ac:dyDescent="0.3">
      <c r="A30" s="44"/>
      <c r="B30" s="30" t="s">
        <v>32</v>
      </c>
      <c r="C30" s="31">
        <f>SUM(C14,C27)</f>
        <v>23094635891</v>
      </c>
      <c r="D30" s="62"/>
      <c r="E30" s="33"/>
      <c r="F30" s="31" t="s">
        <v>90</v>
      </c>
      <c r="G30" s="31">
        <f>SUM(G14,G27)</f>
        <v>23113840572.400002</v>
      </c>
      <c r="H30" s="62"/>
      <c r="I30" s="46">
        <f>C30-G30</f>
        <v>-19204681.400001526</v>
      </c>
      <c r="J30" s="74"/>
    </row>
    <row r="31" spans="1:13" ht="16.5" thickTop="1" thickBot="1" x14ac:dyDescent="0.3">
      <c r="A31" s="44"/>
      <c r="B31" s="30" t="s">
        <v>159</v>
      </c>
      <c r="C31" s="31">
        <f>C9-C30</f>
        <v>-23000485891</v>
      </c>
      <c r="D31" s="62"/>
      <c r="E31" s="33"/>
      <c r="F31" s="31" t="s">
        <v>33</v>
      </c>
      <c r="G31" s="31">
        <f>G9-G26</f>
        <v>-22856465572.400002</v>
      </c>
      <c r="H31" s="62"/>
      <c r="I31" s="46">
        <f>C31-G31</f>
        <v>-144020318.59999847</v>
      </c>
      <c r="J31" s="45"/>
    </row>
    <row r="32" spans="1:13" ht="15.75" thickTop="1" x14ac:dyDescent="0.25">
      <c r="A32" s="18"/>
      <c r="B32" s="19"/>
      <c r="C32" s="75"/>
      <c r="D32" s="23"/>
      <c r="E32" s="23"/>
      <c r="F32" s="75"/>
      <c r="G32" s="77"/>
      <c r="H32" s="65"/>
      <c r="I32" s="77"/>
      <c r="J32" s="65"/>
    </row>
    <row r="33" spans="1:10" x14ac:dyDescent="0.25">
      <c r="A33" s="17"/>
      <c r="B33" s="17"/>
      <c r="C33" s="17"/>
      <c r="D33" s="17"/>
      <c r="E33" s="17"/>
      <c r="F33" s="17"/>
      <c r="G33" s="18"/>
      <c r="H33" s="18"/>
      <c r="I33" s="122" t="s">
        <v>188</v>
      </c>
      <c r="J33" s="122"/>
    </row>
    <row r="34" spans="1:10" x14ac:dyDescent="0.25">
      <c r="A34" s="17"/>
      <c r="B34" s="17"/>
      <c r="C34" s="17"/>
      <c r="D34" s="17"/>
      <c r="E34" s="17"/>
      <c r="F34" s="17"/>
      <c r="G34" s="123" t="s">
        <v>181</v>
      </c>
      <c r="H34" s="123"/>
      <c r="I34" s="123"/>
      <c r="J34" s="123"/>
    </row>
    <row r="35" spans="1:10" x14ac:dyDescent="0.25">
      <c r="A35" s="17"/>
      <c r="B35" s="17"/>
      <c r="C35" s="17"/>
      <c r="D35" s="17"/>
      <c r="E35" s="17"/>
      <c r="F35" s="17"/>
      <c r="G35" s="123" t="s">
        <v>172</v>
      </c>
      <c r="H35" s="123"/>
      <c r="I35" s="123"/>
      <c r="J35" s="123"/>
    </row>
    <row r="36" spans="1:10" x14ac:dyDescent="0.25">
      <c r="A36" s="17"/>
      <c r="B36" s="17"/>
      <c r="C36" s="17"/>
      <c r="D36" s="17"/>
      <c r="E36" s="17"/>
      <c r="F36" s="17"/>
      <c r="G36" s="18"/>
      <c r="H36" s="18"/>
      <c r="I36" s="19"/>
      <c r="J36" s="19"/>
    </row>
    <row r="37" spans="1:10" x14ac:dyDescent="0.25">
      <c r="A37" s="17"/>
      <c r="B37" s="17"/>
      <c r="C37" s="17"/>
      <c r="D37" s="17"/>
      <c r="E37" s="17"/>
      <c r="F37" s="17"/>
      <c r="G37" s="18"/>
      <c r="H37" s="18"/>
      <c r="I37" s="18"/>
      <c r="J37" s="19"/>
    </row>
    <row r="38" spans="1:10" x14ac:dyDescent="0.25">
      <c r="A38" s="17"/>
      <c r="B38" s="17"/>
      <c r="C38" s="17"/>
      <c r="D38" s="17"/>
      <c r="E38" s="17"/>
      <c r="F38" s="17"/>
      <c r="G38" s="123" t="s">
        <v>179</v>
      </c>
      <c r="H38" s="123"/>
      <c r="I38" s="123"/>
      <c r="J38" s="123"/>
    </row>
    <row r="39" spans="1:10" x14ac:dyDescent="0.25">
      <c r="A39" s="17"/>
      <c r="B39" s="17"/>
      <c r="C39" s="17"/>
      <c r="D39" s="17"/>
      <c r="E39" s="17"/>
      <c r="F39" s="17"/>
      <c r="G39" s="122" t="s">
        <v>177</v>
      </c>
      <c r="H39" s="122"/>
      <c r="I39" s="122"/>
      <c r="J39" s="122"/>
    </row>
    <row r="40" spans="1:10" x14ac:dyDescent="0.25">
      <c r="G40" s="76"/>
      <c r="H40" s="76"/>
      <c r="I40" s="76"/>
      <c r="J40" s="19"/>
    </row>
    <row r="41" spans="1:10" x14ac:dyDescent="0.25">
      <c r="G41" s="76"/>
      <c r="H41" s="76"/>
      <c r="I41" s="76"/>
      <c r="J41" s="18"/>
    </row>
    <row r="42" spans="1:10" x14ac:dyDescent="0.25">
      <c r="G42" s="76"/>
      <c r="H42" s="76"/>
      <c r="I42" s="76"/>
      <c r="J42" s="76"/>
    </row>
    <row r="43" spans="1:10" x14ac:dyDescent="0.25">
      <c r="G43" s="76"/>
      <c r="H43" s="76"/>
      <c r="I43" s="76"/>
      <c r="J43" s="76"/>
    </row>
  </sheetData>
  <mergeCells count="19">
    <mergeCell ref="I33:J33"/>
    <mergeCell ref="G34:J34"/>
    <mergeCell ref="G35:J35"/>
    <mergeCell ref="G38:J38"/>
    <mergeCell ref="G39:J39"/>
    <mergeCell ref="A1:J1"/>
    <mergeCell ref="A2:J2"/>
    <mergeCell ref="A3:J3"/>
    <mergeCell ref="A4:J4"/>
    <mergeCell ref="I6:I8"/>
    <mergeCell ref="J6:J8"/>
    <mergeCell ref="A6:C6"/>
    <mergeCell ref="A7:A8"/>
    <mergeCell ref="B7:B8"/>
    <mergeCell ref="C7:C8"/>
    <mergeCell ref="E6:G6"/>
    <mergeCell ref="E7:E8"/>
    <mergeCell ref="F7:F8"/>
    <mergeCell ref="G7:G8"/>
  </mergeCells>
  <pageMargins left="0.51181102362204722" right="0.11811023622047245" top="0.55118110236220474" bottom="0.15748031496062992" header="0.31496062992125984" footer="0.31496062992125984"/>
  <pageSetup paperSize="9" scale="75" orientation="landscape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A22" zoomScale="85" zoomScaleNormal="85" workbookViewId="0">
      <selection activeCell="I1" sqref="I1"/>
    </sheetView>
  </sheetViews>
  <sheetFormatPr defaultRowHeight="15" x14ac:dyDescent="0.25"/>
  <cols>
    <col min="1" max="1" width="5.140625" customWidth="1"/>
    <col min="2" max="2" width="19" customWidth="1"/>
    <col min="3" max="3" width="30.140625" customWidth="1"/>
    <col min="4" max="6" width="19.42578125" customWidth="1"/>
    <col min="7" max="7" width="38.28515625" customWidth="1"/>
    <col min="8" max="8" width="4" customWidth="1"/>
    <col min="9" max="9" width="27.28515625" customWidth="1"/>
    <col min="11" max="11" width="17.5703125" customWidth="1"/>
    <col min="12" max="12" width="18.28515625" style="49" customWidth="1"/>
    <col min="13" max="13" width="18.28515625" style="47" customWidth="1"/>
  </cols>
  <sheetData>
    <row r="1" spans="1:9" x14ac:dyDescent="0.25">
      <c r="I1" s="114" t="s">
        <v>227</v>
      </c>
    </row>
    <row r="2" spans="1:9" x14ac:dyDescent="0.25">
      <c r="A2" s="125" t="s">
        <v>191</v>
      </c>
      <c r="B2" s="125"/>
      <c r="C2" s="125"/>
      <c r="D2" s="125"/>
      <c r="E2" s="125"/>
      <c r="F2" s="125"/>
      <c r="G2" s="125"/>
      <c r="H2" s="125"/>
      <c r="I2" s="125"/>
    </row>
    <row r="3" spans="1:9" x14ac:dyDescent="0.25">
      <c r="A3" s="125" t="s">
        <v>192</v>
      </c>
      <c r="B3" s="125"/>
      <c r="C3" s="125"/>
      <c r="D3" s="125"/>
      <c r="E3" s="125"/>
      <c r="F3" s="125"/>
      <c r="G3" s="125"/>
      <c r="H3" s="125"/>
      <c r="I3" s="125"/>
    </row>
    <row r="4" spans="1:9" ht="18.75" x14ac:dyDescent="0.3">
      <c r="A4" s="137" t="s">
        <v>193</v>
      </c>
      <c r="B4" s="137"/>
      <c r="C4" s="137"/>
      <c r="D4" s="137"/>
      <c r="E4" s="137"/>
      <c r="F4" s="137"/>
      <c r="G4" s="137"/>
      <c r="H4" s="137"/>
      <c r="I4" s="137"/>
    </row>
    <row r="5" spans="1:9" x14ac:dyDescent="0.25">
      <c r="A5" s="125" t="s">
        <v>194</v>
      </c>
      <c r="B5" s="125"/>
      <c r="C5" s="125"/>
      <c r="D5" s="125"/>
      <c r="E5" s="125"/>
      <c r="F5" s="125"/>
      <c r="G5" s="125"/>
      <c r="H5" s="125"/>
      <c r="I5" s="125"/>
    </row>
    <row r="6" spans="1:9" ht="15.75" thickBot="1" x14ac:dyDescent="0.3">
      <c r="A6" s="79"/>
      <c r="B6" s="79"/>
      <c r="C6" s="79"/>
      <c r="D6" s="79"/>
      <c r="E6" s="79"/>
      <c r="F6" s="79"/>
      <c r="G6" s="79"/>
      <c r="H6" s="79"/>
      <c r="I6" s="79"/>
    </row>
    <row r="7" spans="1:9" ht="18.75" customHeight="1" thickBot="1" x14ac:dyDescent="0.3">
      <c r="A7" s="80" t="s">
        <v>199</v>
      </c>
      <c r="B7" s="80" t="s">
        <v>198</v>
      </c>
      <c r="C7" s="80" t="s">
        <v>156</v>
      </c>
      <c r="D7" s="80" t="s">
        <v>197</v>
      </c>
      <c r="E7" s="80" t="s">
        <v>196</v>
      </c>
      <c r="F7" s="80" t="s">
        <v>195</v>
      </c>
      <c r="G7" s="126" t="s">
        <v>166</v>
      </c>
      <c r="H7" s="127"/>
      <c r="I7" s="128"/>
    </row>
    <row r="8" spans="1:9" ht="16.5" customHeight="1" thickBot="1" x14ac:dyDescent="0.3">
      <c r="A8" s="80">
        <v>1</v>
      </c>
      <c r="B8" s="80">
        <v>2</v>
      </c>
      <c r="C8" s="80">
        <v>3</v>
      </c>
      <c r="D8" s="80">
        <v>4</v>
      </c>
      <c r="E8" s="80">
        <v>5</v>
      </c>
      <c r="F8" s="80">
        <v>6</v>
      </c>
      <c r="G8" s="126">
        <v>7</v>
      </c>
      <c r="H8" s="127"/>
      <c r="I8" s="128"/>
    </row>
    <row r="9" spans="1:9" ht="7.5" customHeight="1" x14ac:dyDescent="0.25">
      <c r="A9" s="81"/>
      <c r="B9" s="82"/>
      <c r="C9" s="82"/>
      <c r="D9" s="82"/>
      <c r="E9" s="82"/>
      <c r="F9" s="82"/>
      <c r="G9" s="144"/>
      <c r="H9" s="145"/>
      <c r="I9" s="146"/>
    </row>
    <row r="10" spans="1:9" ht="15" customHeight="1" x14ac:dyDescent="0.25">
      <c r="A10" s="83">
        <v>1</v>
      </c>
      <c r="B10" s="83" t="s">
        <v>200</v>
      </c>
      <c r="C10" s="83" t="s">
        <v>24</v>
      </c>
      <c r="D10" s="107">
        <f>LAP.2b!C15</f>
        <v>4739173013</v>
      </c>
      <c r="E10" s="107">
        <f>LAP.2b!G15</f>
        <v>4744865018</v>
      </c>
      <c r="F10" s="107">
        <f>D10-E10</f>
        <v>-5692005</v>
      </c>
      <c r="G10" s="129" t="s">
        <v>201</v>
      </c>
      <c r="H10" s="130"/>
      <c r="I10" s="131"/>
    </row>
    <row r="11" spans="1:9" ht="15" customHeight="1" x14ac:dyDescent="0.25">
      <c r="A11" s="85"/>
      <c r="B11" s="85"/>
      <c r="C11" s="85"/>
      <c r="D11" s="107"/>
      <c r="E11" s="107"/>
      <c r="F11" s="84"/>
      <c r="G11" s="129"/>
      <c r="H11" s="130"/>
      <c r="I11" s="131"/>
    </row>
    <row r="12" spans="1:9" ht="15" customHeight="1" x14ac:dyDescent="0.25">
      <c r="A12" s="85"/>
      <c r="B12" s="85"/>
      <c r="C12" s="85"/>
      <c r="D12" s="107"/>
      <c r="E12" s="107"/>
      <c r="F12" s="84"/>
      <c r="G12" s="129"/>
      <c r="H12" s="130"/>
      <c r="I12" s="131"/>
    </row>
    <row r="13" spans="1:9" ht="15" customHeight="1" x14ac:dyDescent="0.25">
      <c r="A13" s="85"/>
      <c r="B13" s="85"/>
      <c r="C13" s="85"/>
      <c r="D13" s="107"/>
      <c r="E13" s="107"/>
      <c r="F13" s="84"/>
      <c r="G13" s="141"/>
      <c r="H13" s="142"/>
      <c r="I13" s="143"/>
    </row>
    <row r="14" spans="1:9" ht="15" customHeight="1" x14ac:dyDescent="0.25">
      <c r="A14" s="83">
        <v>2</v>
      </c>
      <c r="B14" s="83" t="s">
        <v>202</v>
      </c>
      <c r="C14" s="83" t="s">
        <v>25</v>
      </c>
      <c r="D14" s="107">
        <f>LAP.2b!C16</f>
        <v>18192237878</v>
      </c>
      <c r="E14" s="107">
        <v>18205425005.400002</v>
      </c>
      <c r="F14" s="107">
        <f>D14-E14</f>
        <v>-13187127.400001526</v>
      </c>
      <c r="G14" s="129" t="s">
        <v>205</v>
      </c>
      <c r="H14" s="130"/>
      <c r="I14" s="131"/>
    </row>
    <row r="15" spans="1:9" ht="15" customHeight="1" x14ac:dyDescent="0.25">
      <c r="A15" s="83"/>
      <c r="B15" s="83"/>
      <c r="C15" s="83"/>
      <c r="D15" s="107"/>
      <c r="E15" s="107"/>
      <c r="F15" s="84"/>
      <c r="G15" s="100" t="s">
        <v>211</v>
      </c>
      <c r="H15" s="90"/>
      <c r="I15" s="94"/>
    </row>
    <row r="16" spans="1:9" ht="15" customHeight="1" x14ac:dyDescent="0.25">
      <c r="A16" s="83"/>
      <c r="B16" s="83"/>
      <c r="C16" s="83"/>
      <c r="D16" s="107"/>
      <c r="E16" s="107"/>
      <c r="F16" s="84"/>
      <c r="G16" s="96" t="s">
        <v>206</v>
      </c>
      <c r="H16" s="91" t="s">
        <v>207</v>
      </c>
      <c r="I16" s="104">
        <v>38625</v>
      </c>
    </row>
    <row r="17" spans="1:12" ht="15" customHeight="1" x14ac:dyDescent="0.25">
      <c r="A17" s="83"/>
      <c r="B17" s="83"/>
      <c r="C17" s="83"/>
      <c r="D17" s="107"/>
      <c r="E17" s="107"/>
      <c r="F17" s="84"/>
      <c r="G17" s="96" t="s">
        <v>208</v>
      </c>
      <c r="H17" s="91" t="s">
        <v>207</v>
      </c>
      <c r="I17" s="105">
        <v>2401000</v>
      </c>
    </row>
    <row r="18" spans="1:12" ht="15" customHeight="1" x14ac:dyDescent="0.25">
      <c r="A18" s="85"/>
      <c r="B18" s="85"/>
      <c r="C18" s="85"/>
      <c r="D18" s="107"/>
      <c r="E18" s="107"/>
      <c r="F18" s="84"/>
      <c r="G18" s="96" t="s">
        <v>210</v>
      </c>
      <c r="H18" s="91" t="s">
        <v>207</v>
      </c>
      <c r="I18" s="105">
        <v>-12587064.07</v>
      </c>
      <c r="K18" s="49">
        <f>17048522.4-4461458.33</f>
        <v>12587064.069999998</v>
      </c>
      <c r="L18" s="49">
        <v>318700</v>
      </c>
    </row>
    <row r="19" spans="1:12" ht="15" customHeight="1" x14ac:dyDescent="0.25">
      <c r="A19" s="85"/>
      <c r="B19" s="85"/>
      <c r="C19" s="85"/>
      <c r="D19" s="107"/>
      <c r="E19" s="107"/>
      <c r="F19" s="84"/>
      <c r="G19" s="101" t="s">
        <v>212</v>
      </c>
      <c r="H19" s="97"/>
      <c r="I19" s="105"/>
      <c r="K19" s="47"/>
      <c r="L19" s="49">
        <v>2569000</v>
      </c>
    </row>
    <row r="20" spans="1:12" ht="15" customHeight="1" x14ac:dyDescent="0.25">
      <c r="A20" s="85"/>
      <c r="B20" s="85"/>
      <c r="C20" s="85"/>
      <c r="D20" s="107"/>
      <c r="E20" s="107"/>
      <c r="F20" s="84"/>
      <c r="G20" s="96" t="s">
        <v>206</v>
      </c>
      <c r="H20" s="91" t="s">
        <v>207</v>
      </c>
      <c r="I20" s="105">
        <v>-479800</v>
      </c>
      <c r="L20" s="49">
        <v>-3742086.66</v>
      </c>
    </row>
    <row r="21" spans="1:12" ht="15" customHeight="1" x14ac:dyDescent="0.25">
      <c r="A21" s="85"/>
      <c r="B21" s="85"/>
      <c r="C21" s="85"/>
      <c r="D21" s="107"/>
      <c r="E21" s="107"/>
      <c r="F21" s="84"/>
      <c r="G21" s="96" t="s">
        <v>208</v>
      </c>
      <c r="H21" s="91" t="s">
        <v>207</v>
      </c>
      <c r="I21" s="105">
        <v>-2287500</v>
      </c>
      <c r="L21" s="49">
        <v>-359775</v>
      </c>
    </row>
    <row r="22" spans="1:12" ht="15" customHeight="1" x14ac:dyDescent="0.25">
      <c r="A22" s="85"/>
      <c r="B22" s="85"/>
      <c r="C22" s="85"/>
      <c r="D22" s="107"/>
      <c r="E22" s="107"/>
      <c r="F22" s="84"/>
      <c r="G22" s="96" t="s">
        <v>209</v>
      </c>
      <c r="H22" s="91" t="s">
        <v>207</v>
      </c>
      <c r="I22" s="105">
        <v>-10726980</v>
      </c>
      <c r="L22" s="49">
        <v>-2381000</v>
      </c>
    </row>
    <row r="23" spans="1:12" ht="15" customHeight="1" x14ac:dyDescent="0.25">
      <c r="A23" s="85"/>
      <c r="B23" s="85"/>
      <c r="C23" s="85"/>
      <c r="D23" s="107"/>
      <c r="E23" s="107"/>
      <c r="F23" s="84"/>
      <c r="G23" s="96" t="s">
        <v>213</v>
      </c>
      <c r="H23" s="91" t="s">
        <v>207</v>
      </c>
      <c r="I23" s="105">
        <f>4787008.33+892291.67</f>
        <v>5679300</v>
      </c>
      <c r="L23" s="49">
        <v>17048500.399999999</v>
      </c>
    </row>
    <row r="24" spans="1:12" ht="15" customHeight="1" x14ac:dyDescent="0.25">
      <c r="A24" s="85"/>
      <c r="B24" s="85"/>
      <c r="C24" s="85"/>
      <c r="D24" s="107"/>
      <c r="E24" s="107"/>
      <c r="F24" s="84"/>
      <c r="G24" s="102" t="s">
        <v>214</v>
      </c>
      <c r="H24" s="103" t="s">
        <v>207</v>
      </c>
      <c r="I24" s="106">
        <f>SUM(I16:I23)</f>
        <v>-17962419.07</v>
      </c>
      <c r="L24" s="49">
        <f>SUM(L18:L23)</f>
        <v>13453338.739999998</v>
      </c>
    </row>
    <row r="25" spans="1:12" ht="15" customHeight="1" x14ac:dyDescent="0.25">
      <c r="A25" s="85"/>
      <c r="B25" s="85"/>
      <c r="C25" s="85"/>
      <c r="D25" s="107"/>
      <c r="E25" s="107"/>
      <c r="F25" s="84"/>
      <c r="G25" s="98"/>
      <c r="H25" s="97"/>
      <c r="I25" s="94"/>
    </row>
    <row r="26" spans="1:12" ht="15" customHeight="1" x14ac:dyDescent="0.25">
      <c r="A26" s="83">
        <v>3</v>
      </c>
      <c r="B26" s="83" t="s">
        <v>203</v>
      </c>
      <c r="C26" s="83" t="s">
        <v>59</v>
      </c>
      <c r="D26" s="107">
        <f>LAP.2b!C28</f>
        <v>163225000</v>
      </c>
      <c r="E26" s="107">
        <v>0</v>
      </c>
      <c r="F26" s="107">
        <f>-D26-E26</f>
        <v>-163225000</v>
      </c>
      <c r="G26" s="134" t="s">
        <v>204</v>
      </c>
      <c r="H26" s="135"/>
      <c r="I26" s="136"/>
    </row>
    <row r="27" spans="1:12" ht="15" customHeight="1" x14ac:dyDescent="0.25">
      <c r="A27" s="85"/>
      <c r="B27" s="85"/>
      <c r="C27" s="85"/>
      <c r="D27" s="84"/>
      <c r="E27" s="84"/>
      <c r="F27" s="84"/>
      <c r="G27" s="134"/>
      <c r="H27" s="135"/>
      <c r="I27" s="136"/>
    </row>
    <row r="28" spans="1:12" ht="15" customHeight="1" x14ac:dyDescent="0.25">
      <c r="A28" s="85"/>
      <c r="B28" s="85"/>
      <c r="C28" s="85"/>
      <c r="D28" s="84"/>
      <c r="E28" s="84"/>
      <c r="F28" s="84"/>
      <c r="G28" s="92"/>
      <c r="H28" s="93"/>
      <c r="I28" s="95"/>
    </row>
    <row r="29" spans="1:12" ht="15" customHeight="1" x14ac:dyDescent="0.25">
      <c r="A29" s="83">
        <v>4</v>
      </c>
      <c r="B29" s="85"/>
      <c r="C29" s="132" t="s">
        <v>215</v>
      </c>
      <c r="D29" s="84">
        <v>0</v>
      </c>
      <c r="E29" s="107">
        <v>566028060.88</v>
      </c>
      <c r="F29" s="107">
        <f>D29-E29</f>
        <v>-566028060.88</v>
      </c>
      <c r="G29" s="134" t="s">
        <v>218</v>
      </c>
      <c r="H29" s="135"/>
      <c r="I29" s="136"/>
    </row>
    <row r="30" spans="1:12" ht="15" customHeight="1" x14ac:dyDescent="0.25">
      <c r="A30" s="85"/>
      <c r="B30" s="85"/>
      <c r="C30" s="133"/>
      <c r="D30" s="84"/>
      <c r="E30" s="84"/>
      <c r="F30" s="84"/>
      <c r="G30" s="92" t="s">
        <v>219</v>
      </c>
      <c r="H30" s="93"/>
      <c r="I30" s="95"/>
    </row>
    <row r="31" spans="1:12" ht="15" customHeight="1" x14ac:dyDescent="0.25">
      <c r="A31" s="85"/>
      <c r="B31" s="85"/>
      <c r="C31" s="85"/>
      <c r="D31" s="84"/>
      <c r="E31" s="84"/>
      <c r="F31" s="84"/>
      <c r="G31" s="92"/>
      <c r="H31" s="93"/>
      <c r="I31" s="95"/>
    </row>
    <row r="32" spans="1:12" ht="15" customHeight="1" x14ac:dyDescent="0.25">
      <c r="A32" s="85"/>
      <c r="B32" s="85"/>
      <c r="C32" s="132" t="s">
        <v>216</v>
      </c>
      <c r="D32" s="84">
        <v>0</v>
      </c>
      <c r="E32" s="107">
        <v>54719240</v>
      </c>
      <c r="F32" s="107">
        <f>D32-E32</f>
        <v>-54719240</v>
      </c>
      <c r="G32" s="134" t="s">
        <v>220</v>
      </c>
      <c r="H32" s="135"/>
      <c r="I32" s="136"/>
    </row>
    <row r="33" spans="1:10" ht="15" customHeight="1" x14ac:dyDescent="0.25">
      <c r="A33" s="85"/>
      <c r="B33" s="85"/>
      <c r="C33" s="133"/>
      <c r="D33" s="84"/>
      <c r="E33" s="84"/>
      <c r="F33" s="84"/>
      <c r="G33" s="92" t="s">
        <v>219</v>
      </c>
      <c r="H33" s="93"/>
      <c r="I33" s="95"/>
    </row>
    <row r="34" spans="1:10" ht="15" customHeight="1" x14ac:dyDescent="0.25">
      <c r="A34" s="85"/>
      <c r="B34" s="85"/>
      <c r="C34" s="109"/>
      <c r="D34" s="84"/>
      <c r="E34" s="84"/>
      <c r="F34" s="84"/>
      <c r="G34" s="92"/>
      <c r="H34" s="93"/>
      <c r="I34" s="95"/>
    </row>
    <row r="35" spans="1:10" ht="15" customHeight="1" x14ac:dyDescent="0.25">
      <c r="A35" s="85"/>
      <c r="B35" s="85"/>
      <c r="C35" s="132" t="s">
        <v>217</v>
      </c>
      <c r="D35" s="84">
        <v>0</v>
      </c>
      <c r="E35" s="107">
        <v>9600000</v>
      </c>
      <c r="F35" s="107">
        <f>D35-E35</f>
        <v>-9600000</v>
      </c>
      <c r="G35" s="134" t="s">
        <v>221</v>
      </c>
      <c r="H35" s="135"/>
      <c r="I35" s="136"/>
    </row>
    <row r="36" spans="1:10" ht="15" customHeight="1" x14ac:dyDescent="0.25">
      <c r="A36" s="85"/>
      <c r="B36" s="85"/>
      <c r="C36" s="133"/>
      <c r="D36" s="84"/>
      <c r="E36" s="84"/>
      <c r="F36" s="84"/>
      <c r="G36" s="92" t="s">
        <v>219</v>
      </c>
      <c r="H36" s="93"/>
      <c r="I36" s="95"/>
    </row>
    <row r="37" spans="1:10" ht="15" customHeight="1" thickBot="1" x14ac:dyDescent="0.3">
      <c r="A37" s="85"/>
      <c r="B37" s="85"/>
      <c r="C37" s="85"/>
      <c r="D37" s="85"/>
      <c r="E37" s="85"/>
      <c r="F37" s="85"/>
      <c r="G37" s="99"/>
      <c r="H37" s="89"/>
      <c r="I37" s="94"/>
    </row>
    <row r="38" spans="1:10" ht="15.75" hidden="1" thickBot="1" x14ac:dyDescent="0.3">
      <c r="A38" s="86"/>
      <c r="B38" s="87"/>
      <c r="C38" s="87"/>
      <c r="D38" s="87"/>
      <c r="E38" s="87"/>
      <c r="F38" s="87"/>
      <c r="G38" s="87"/>
      <c r="H38" s="87"/>
      <c r="I38" s="88"/>
    </row>
    <row r="39" spans="1:10" ht="15.75" thickBot="1" x14ac:dyDescent="0.3">
      <c r="A39" s="126" t="s">
        <v>214</v>
      </c>
      <c r="B39" s="127"/>
      <c r="C39" s="128"/>
      <c r="D39" s="108">
        <f>SUM(D10:D37)</f>
        <v>23094635891</v>
      </c>
      <c r="E39" s="108">
        <f>SUM(E10:E37)</f>
        <v>23580637324.280003</v>
      </c>
      <c r="F39" s="108">
        <f>SUM(F10:F37)</f>
        <v>-812451433.28000152</v>
      </c>
      <c r="G39" s="138"/>
      <c r="H39" s="139"/>
      <c r="I39" s="140"/>
    </row>
    <row r="41" spans="1:10" x14ac:dyDescent="0.25">
      <c r="G41" s="124" t="s">
        <v>222</v>
      </c>
      <c r="H41" s="124"/>
      <c r="I41" s="124"/>
      <c r="J41" s="112"/>
    </row>
    <row r="42" spans="1:10" x14ac:dyDescent="0.25">
      <c r="G42" s="124" t="s">
        <v>223</v>
      </c>
      <c r="H42" s="124"/>
      <c r="I42" s="124"/>
      <c r="J42" s="112"/>
    </row>
    <row r="43" spans="1:10" x14ac:dyDescent="0.25">
      <c r="G43" s="124" t="s">
        <v>224</v>
      </c>
      <c r="H43" s="124"/>
      <c r="I43" s="124"/>
      <c r="J43" s="112"/>
    </row>
    <row r="44" spans="1:10" x14ac:dyDescent="0.25">
      <c r="G44" s="110"/>
      <c r="H44" s="110"/>
      <c r="I44" s="110"/>
      <c r="J44" s="110"/>
    </row>
    <row r="45" spans="1:10" x14ac:dyDescent="0.25">
      <c r="G45" s="79"/>
      <c r="H45" s="79"/>
      <c r="I45" s="79"/>
      <c r="J45" s="111"/>
    </row>
    <row r="46" spans="1:10" x14ac:dyDescent="0.25">
      <c r="G46" s="79"/>
      <c r="H46" s="79"/>
      <c r="I46" s="79"/>
      <c r="J46" s="79"/>
    </row>
    <row r="47" spans="1:10" x14ac:dyDescent="0.25">
      <c r="G47" s="125" t="s">
        <v>225</v>
      </c>
      <c r="H47" s="125"/>
      <c r="I47" s="125"/>
      <c r="J47" s="113"/>
    </row>
    <row r="48" spans="1:10" x14ac:dyDescent="0.25">
      <c r="G48" s="124" t="s">
        <v>226</v>
      </c>
      <c r="H48" s="124"/>
      <c r="I48" s="124"/>
      <c r="J48" s="112"/>
    </row>
  </sheetData>
  <mergeCells count="24">
    <mergeCell ref="G39:I39"/>
    <mergeCell ref="A39:C39"/>
    <mergeCell ref="G14:I14"/>
    <mergeCell ref="G13:I13"/>
    <mergeCell ref="G9:I9"/>
    <mergeCell ref="A2:I2"/>
    <mergeCell ref="A3:I3"/>
    <mergeCell ref="A4:I4"/>
    <mergeCell ref="A5:I5"/>
    <mergeCell ref="G7:I7"/>
    <mergeCell ref="G8:I8"/>
    <mergeCell ref="G10:I12"/>
    <mergeCell ref="C29:C30"/>
    <mergeCell ref="C32:C33"/>
    <mergeCell ref="C35:C36"/>
    <mergeCell ref="G29:I29"/>
    <mergeCell ref="G32:I32"/>
    <mergeCell ref="G35:I35"/>
    <mergeCell ref="G26:I27"/>
    <mergeCell ref="G41:I41"/>
    <mergeCell ref="G42:I42"/>
    <mergeCell ref="G43:I43"/>
    <mergeCell ref="G47:I47"/>
    <mergeCell ref="G48:I48"/>
  </mergeCells>
  <pageMargins left="0.39370078740157483" right="0.19685039370078741" top="0.35433070866141736" bottom="0.35433070866141736" header="0.31496062992125984" footer="0.31496062992125984"/>
  <pageSetup paperSize="9" scale="75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B21" sqref="B21"/>
    </sheetView>
  </sheetViews>
  <sheetFormatPr defaultRowHeight="15" x14ac:dyDescent="0.25"/>
  <cols>
    <col min="1" max="1" width="14.28515625" customWidth="1"/>
    <col min="2" max="2" width="60.85546875" customWidth="1"/>
    <col min="3" max="3" width="15.7109375" customWidth="1"/>
    <col min="5" max="5" width="11.140625" customWidth="1"/>
    <col min="6" max="6" width="16.5703125" customWidth="1"/>
    <col min="8" max="8" width="9" customWidth="1"/>
  </cols>
  <sheetData>
    <row r="1" spans="1:13" x14ac:dyDescent="0.25">
      <c r="D1" s="3"/>
      <c r="E1" s="3"/>
      <c r="F1" s="2" t="s">
        <v>38</v>
      </c>
      <c r="G1" s="2"/>
      <c r="H1" s="2"/>
      <c r="I1" s="2"/>
      <c r="J1" s="2"/>
      <c r="K1" s="2"/>
      <c r="L1" s="2"/>
      <c r="M1" s="2"/>
    </row>
    <row r="2" spans="1:13" x14ac:dyDescent="0.25">
      <c r="D2" s="3"/>
      <c r="E2" s="3"/>
      <c r="F2" s="2" t="s">
        <v>39</v>
      </c>
      <c r="G2" s="2"/>
      <c r="H2" s="2"/>
      <c r="I2" s="2"/>
      <c r="J2" s="2"/>
      <c r="K2" s="2"/>
      <c r="L2" s="2"/>
      <c r="M2" s="2"/>
    </row>
    <row r="3" spans="1:13" x14ac:dyDescent="0.25">
      <c r="D3" s="3"/>
      <c r="E3" s="3"/>
      <c r="F3" s="2" t="s">
        <v>0</v>
      </c>
      <c r="G3" s="2"/>
      <c r="H3" s="2"/>
      <c r="I3" s="2"/>
      <c r="J3" s="2"/>
      <c r="K3" s="2"/>
      <c r="L3" s="2"/>
      <c r="M3" s="2"/>
    </row>
    <row r="4" spans="1:13" x14ac:dyDescent="0.25">
      <c r="D4" s="3"/>
      <c r="E4" s="3"/>
      <c r="F4" s="2" t="s">
        <v>40</v>
      </c>
      <c r="G4" s="2"/>
      <c r="H4" s="2"/>
      <c r="I4" s="2"/>
      <c r="J4" s="2" t="s">
        <v>155</v>
      </c>
      <c r="K4" s="2"/>
      <c r="L4" s="2" t="s">
        <v>41</v>
      </c>
      <c r="M4" s="2"/>
    </row>
    <row r="5" spans="1:13" x14ac:dyDescent="0.25">
      <c r="D5" s="3"/>
      <c r="E5" s="3"/>
      <c r="F5" s="2" t="s">
        <v>42</v>
      </c>
      <c r="G5" s="2"/>
      <c r="H5" s="2"/>
      <c r="I5" s="2"/>
      <c r="J5" s="2"/>
      <c r="K5" s="2"/>
      <c r="L5" s="2"/>
      <c r="M5" s="2"/>
    </row>
    <row r="6" spans="1:13" ht="15.75" thickBot="1" x14ac:dyDescent="0.3"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5.75" thickBot="1" x14ac:dyDescent="0.3">
      <c r="A7" s="147" t="s">
        <v>2</v>
      </c>
      <c r="B7" s="147" t="s">
        <v>3</v>
      </c>
      <c r="C7" s="147" t="s">
        <v>43</v>
      </c>
      <c r="D7" s="147" t="s">
        <v>5</v>
      </c>
      <c r="E7" s="147"/>
      <c r="F7" s="147" t="s">
        <v>8</v>
      </c>
      <c r="G7" s="147"/>
      <c r="H7" s="147" t="s">
        <v>44</v>
      </c>
      <c r="I7" s="147"/>
      <c r="J7" s="147" t="s">
        <v>7</v>
      </c>
    </row>
    <row r="8" spans="1:13" ht="15.75" thickBot="1" x14ac:dyDescent="0.3">
      <c r="A8" s="147"/>
      <c r="B8" s="147"/>
      <c r="C8" s="147"/>
      <c r="D8" s="7" t="s">
        <v>4</v>
      </c>
      <c r="E8" s="7" t="s">
        <v>6</v>
      </c>
      <c r="F8" s="5" t="s">
        <v>4</v>
      </c>
      <c r="G8" s="7" t="s">
        <v>6</v>
      </c>
      <c r="H8" s="147"/>
      <c r="I8" s="147"/>
      <c r="J8" s="147"/>
    </row>
    <row r="9" spans="1:13" ht="15.75" thickBot="1" x14ac:dyDescent="0.3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/>
      <c r="J9" s="7">
        <v>9</v>
      </c>
    </row>
    <row r="10" spans="1:13" ht="15.75" thickBot="1" x14ac:dyDescent="0.3">
      <c r="A10" s="5" t="s">
        <v>45</v>
      </c>
      <c r="B10" s="6" t="s">
        <v>46</v>
      </c>
      <c r="C10" s="7"/>
      <c r="D10" s="7"/>
      <c r="E10" s="7"/>
      <c r="F10" s="7"/>
      <c r="G10" s="7"/>
      <c r="H10" s="7"/>
      <c r="I10" s="7"/>
      <c r="J10" s="7"/>
    </row>
    <row r="11" spans="1:13" ht="15.75" thickBot="1" x14ac:dyDescent="0.3">
      <c r="A11" s="5" t="s">
        <v>9</v>
      </c>
      <c r="B11" s="6" t="s">
        <v>15</v>
      </c>
      <c r="C11" s="7"/>
      <c r="D11" s="7"/>
      <c r="E11" s="7"/>
      <c r="F11" s="7"/>
      <c r="G11" s="7"/>
      <c r="H11" s="7"/>
      <c r="I11" s="7"/>
      <c r="J11" s="7"/>
    </row>
    <row r="12" spans="1:13" ht="15.75" thickBot="1" x14ac:dyDescent="0.3">
      <c r="A12" s="5" t="s">
        <v>10</v>
      </c>
      <c r="B12" s="7" t="s">
        <v>52</v>
      </c>
      <c r="C12" s="7"/>
      <c r="D12" s="7"/>
      <c r="E12" s="7"/>
      <c r="F12" s="7"/>
      <c r="G12" s="7"/>
      <c r="H12" s="7"/>
      <c r="I12" s="7"/>
      <c r="J12" s="7"/>
    </row>
    <row r="13" spans="1:13" ht="15.75" thickBot="1" x14ac:dyDescent="0.3">
      <c r="A13" s="5" t="s">
        <v>12</v>
      </c>
      <c r="B13" s="7" t="s">
        <v>53</v>
      </c>
      <c r="C13" s="7"/>
      <c r="D13" s="7"/>
      <c r="E13" s="7"/>
      <c r="F13" s="7"/>
      <c r="G13" s="7"/>
      <c r="H13" s="7"/>
      <c r="I13" s="7"/>
      <c r="J13" s="7"/>
    </row>
    <row r="14" spans="1:13" ht="15.75" thickBot="1" x14ac:dyDescent="0.3">
      <c r="A14" s="5" t="s">
        <v>11</v>
      </c>
      <c r="B14" s="7" t="s">
        <v>54</v>
      </c>
      <c r="C14" s="7"/>
      <c r="D14" s="7"/>
      <c r="E14" s="7"/>
      <c r="F14" s="7"/>
      <c r="G14" s="7"/>
      <c r="H14" s="7"/>
      <c r="I14" s="7"/>
      <c r="J14" s="7"/>
    </row>
    <row r="15" spans="1:13" ht="15.75" thickBot="1" x14ac:dyDescent="0.3">
      <c r="A15" s="5" t="s">
        <v>13</v>
      </c>
      <c r="B15" s="7" t="s">
        <v>55</v>
      </c>
      <c r="C15" s="7"/>
      <c r="D15" s="7"/>
      <c r="E15" s="7"/>
      <c r="F15" s="7"/>
      <c r="G15" s="7"/>
      <c r="H15" s="7"/>
      <c r="I15" s="7"/>
      <c r="J15" s="7"/>
    </row>
    <row r="16" spans="1:13" ht="15.75" thickBot="1" x14ac:dyDescent="0.3">
      <c r="A16" s="5"/>
      <c r="B16" s="11" t="s">
        <v>47</v>
      </c>
      <c r="C16" s="7"/>
      <c r="D16" s="7"/>
      <c r="E16" s="7"/>
      <c r="F16" s="7"/>
      <c r="G16" s="7"/>
      <c r="H16" s="7"/>
      <c r="I16" s="7"/>
      <c r="J16" s="7"/>
    </row>
    <row r="17" spans="1:10" ht="15.75" thickBot="1" x14ac:dyDescent="0.3">
      <c r="A17" s="5" t="s">
        <v>48</v>
      </c>
      <c r="B17" s="6" t="s">
        <v>50</v>
      </c>
      <c r="C17" s="7"/>
      <c r="D17" s="7"/>
      <c r="E17" s="7"/>
      <c r="F17" s="7"/>
      <c r="G17" s="7"/>
      <c r="H17" s="7"/>
      <c r="I17" s="7"/>
      <c r="J17" s="7"/>
    </row>
    <row r="18" spans="1:10" ht="15.75" thickBot="1" x14ac:dyDescent="0.3">
      <c r="A18" s="5" t="s">
        <v>49</v>
      </c>
      <c r="B18" s="7" t="s">
        <v>51</v>
      </c>
      <c r="C18" s="7"/>
      <c r="D18" s="7"/>
      <c r="E18" s="7"/>
      <c r="F18" s="7"/>
      <c r="G18" s="7"/>
      <c r="H18" s="7"/>
      <c r="I18" s="7"/>
      <c r="J18" s="7"/>
    </row>
    <row r="19" spans="1:10" ht="15.75" thickBot="1" x14ac:dyDescent="0.3">
      <c r="A19" s="5" t="s">
        <v>19</v>
      </c>
      <c r="B19" s="7" t="s">
        <v>24</v>
      </c>
      <c r="C19" s="7"/>
      <c r="D19" s="7"/>
      <c r="E19" s="7"/>
      <c r="F19" s="7"/>
      <c r="G19" s="7"/>
      <c r="H19" s="7"/>
      <c r="I19" s="7"/>
      <c r="J19" s="7"/>
    </row>
    <row r="20" spans="1:10" ht="15.75" thickBot="1" x14ac:dyDescent="0.3">
      <c r="A20" s="5"/>
      <c r="B20" s="11" t="s">
        <v>56</v>
      </c>
      <c r="C20" s="7"/>
      <c r="D20" s="7"/>
      <c r="E20" s="7"/>
      <c r="F20" s="7"/>
      <c r="G20" s="7"/>
      <c r="H20" s="7"/>
      <c r="I20" s="7"/>
      <c r="J20" s="7"/>
    </row>
    <row r="21" spans="1:10" ht="15.75" thickBot="1" x14ac:dyDescent="0.3">
      <c r="A21" s="5" t="s">
        <v>57</v>
      </c>
      <c r="B21" s="10" t="s">
        <v>58</v>
      </c>
      <c r="C21" s="7"/>
      <c r="D21" s="7"/>
      <c r="E21" s="7"/>
      <c r="F21" s="7"/>
      <c r="G21" s="7"/>
      <c r="H21" s="7"/>
      <c r="I21" s="7"/>
      <c r="J21" s="7"/>
    </row>
    <row r="22" spans="1:10" ht="15.75" thickBot="1" x14ac:dyDescent="0.3">
      <c r="A22" s="5" t="s">
        <v>26</v>
      </c>
      <c r="B22" s="7" t="s">
        <v>24</v>
      </c>
      <c r="C22" s="7"/>
      <c r="D22" s="7"/>
      <c r="E22" s="7"/>
      <c r="F22" s="7"/>
      <c r="G22" s="7"/>
      <c r="H22" s="7"/>
      <c r="I22" s="7"/>
      <c r="J22" s="7"/>
    </row>
    <row r="23" spans="1:10" ht="15.75" thickBot="1" x14ac:dyDescent="0.3">
      <c r="A23" s="5" t="s">
        <v>27</v>
      </c>
      <c r="B23" s="7" t="s">
        <v>25</v>
      </c>
      <c r="C23" s="7"/>
      <c r="D23" s="7"/>
      <c r="E23" s="7"/>
      <c r="F23" s="7"/>
      <c r="G23" s="7"/>
      <c r="H23" s="7"/>
      <c r="I23" s="7"/>
      <c r="J23" s="7"/>
    </row>
    <row r="24" spans="1:10" ht="15.75" thickBot="1" x14ac:dyDescent="0.3">
      <c r="A24" s="5" t="s">
        <v>28</v>
      </c>
      <c r="B24" s="7" t="s">
        <v>59</v>
      </c>
      <c r="C24" s="7"/>
      <c r="D24" s="7"/>
      <c r="E24" s="7"/>
      <c r="F24" s="7"/>
      <c r="G24" s="7"/>
      <c r="H24" s="7"/>
      <c r="I24" s="7"/>
      <c r="J24" s="7"/>
    </row>
    <row r="25" spans="1:10" ht="15.75" thickBot="1" x14ac:dyDescent="0.3">
      <c r="A25" s="5"/>
      <c r="B25" s="11" t="s">
        <v>60</v>
      </c>
      <c r="C25" s="7"/>
      <c r="D25" s="7"/>
      <c r="E25" s="7"/>
      <c r="F25" s="7"/>
      <c r="G25" s="7"/>
      <c r="H25" s="7"/>
      <c r="I25" s="7"/>
      <c r="J25" s="7"/>
    </row>
    <row r="26" spans="1:10" ht="15.75" thickBot="1" x14ac:dyDescent="0.3">
      <c r="A26" s="5"/>
      <c r="B26" s="11" t="s">
        <v>32</v>
      </c>
      <c r="C26" s="7"/>
      <c r="D26" s="7"/>
      <c r="E26" s="7"/>
      <c r="F26" s="7"/>
      <c r="G26" s="7"/>
      <c r="H26" s="7"/>
      <c r="I26" s="7"/>
      <c r="J26" s="7"/>
    </row>
    <row r="27" spans="1:10" ht="15.75" thickBot="1" x14ac:dyDescent="0.3">
      <c r="A27" s="5"/>
      <c r="B27" s="11" t="s">
        <v>61</v>
      </c>
      <c r="C27" s="7"/>
      <c r="D27" s="7"/>
      <c r="E27" s="7"/>
      <c r="F27" s="7"/>
      <c r="G27" s="7"/>
      <c r="H27" s="7"/>
      <c r="I27" s="7"/>
      <c r="J27" s="7"/>
    </row>
    <row r="30" spans="1:10" x14ac:dyDescent="0.25">
      <c r="F30" t="s">
        <v>34</v>
      </c>
    </row>
    <row r="31" spans="1:10" x14ac:dyDescent="0.25">
      <c r="F31" t="s">
        <v>35</v>
      </c>
    </row>
    <row r="35" spans="6:7" x14ac:dyDescent="0.25">
      <c r="F35" s="4" t="s">
        <v>36</v>
      </c>
      <c r="G35" t="s">
        <v>37</v>
      </c>
    </row>
  </sheetData>
  <mergeCells count="7">
    <mergeCell ref="J7:J8"/>
    <mergeCell ref="B7:B8"/>
    <mergeCell ref="A7:A8"/>
    <mergeCell ref="C7:C8"/>
    <mergeCell ref="D7:E7"/>
    <mergeCell ref="F7:G7"/>
    <mergeCell ref="H7:I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workbookViewId="0">
      <selection activeCell="B21" sqref="B21"/>
    </sheetView>
  </sheetViews>
  <sheetFormatPr defaultRowHeight="15" x14ac:dyDescent="0.25"/>
  <cols>
    <col min="1" max="1" width="10.85546875" customWidth="1"/>
    <col min="2" max="2" width="56" customWidth="1"/>
    <col min="3" max="3" width="19.140625" customWidth="1"/>
    <col min="4" max="4" width="19.7109375" customWidth="1"/>
    <col min="5" max="5" width="29" customWidth="1"/>
    <col min="6" max="6" width="18" customWidth="1"/>
    <col min="7" max="7" width="23.42578125" customWidth="1"/>
    <col min="8" max="8" width="11.7109375" customWidth="1"/>
  </cols>
  <sheetData>
    <row r="2" spans="1:9" x14ac:dyDescent="0.25">
      <c r="D2" s="3"/>
      <c r="E2" s="2" t="s">
        <v>38</v>
      </c>
      <c r="F2" s="2"/>
      <c r="G2" s="1"/>
      <c r="H2" s="1"/>
      <c r="I2" s="1"/>
    </row>
    <row r="3" spans="1:9" x14ac:dyDescent="0.25">
      <c r="D3" s="3"/>
      <c r="E3" s="2" t="s">
        <v>62</v>
      </c>
      <c r="F3" s="2"/>
      <c r="G3" s="1"/>
      <c r="H3" s="1"/>
      <c r="I3" s="1"/>
    </row>
    <row r="4" spans="1:9" x14ac:dyDescent="0.25">
      <c r="D4" s="3"/>
      <c r="E4" s="2" t="s">
        <v>63</v>
      </c>
      <c r="F4" s="2"/>
      <c r="G4" s="1"/>
      <c r="H4" s="1"/>
      <c r="I4" s="1"/>
    </row>
    <row r="5" spans="1:9" x14ac:dyDescent="0.25">
      <c r="D5" s="3"/>
      <c r="E5" s="2" t="s">
        <v>1</v>
      </c>
      <c r="F5" s="2"/>
      <c r="G5" s="1"/>
      <c r="H5" s="1"/>
      <c r="I5" s="1"/>
    </row>
    <row r="6" spans="1:9" x14ac:dyDescent="0.25">
      <c r="D6" s="3"/>
      <c r="E6" s="2" t="s">
        <v>64</v>
      </c>
      <c r="F6" s="2"/>
      <c r="G6" s="1"/>
      <c r="H6" s="1"/>
      <c r="I6" s="1"/>
    </row>
    <row r="7" spans="1:9" ht="15.75" thickBot="1" x14ac:dyDescent="0.3"/>
    <row r="8" spans="1:9" ht="15.75" thickBot="1" x14ac:dyDescent="0.3">
      <c r="A8" s="5" t="s">
        <v>65</v>
      </c>
      <c r="B8" s="5" t="s">
        <v>3</v>
      </c>
      <c r="C8" s="5">
        <v>2016</v>
      </c>
      <c r="D8" s="5">
        <v>2015</v>
      </c>
      <c r="E8" s="5" t="s">
        <v>66</v>
      </c>
      <c r="F8" s="5" t="s">
        <v>6</v>
      </c>
    </row>
    <row r="9" spans="1:9" ht="15.75" thickBot="1" x14ac:dyDescent="0.3">
      <c r="A9" s="7"/>
      <c r="B9" s="6" t="s">
        <v>67</v>
      </c>
      <c r="C9" s="7"/>
      <c r="D9" s="7"/>
      <c r="E9" s="7"/>
      <c r="F9" s="7"/>
    </row>
    <row r="10" spans="1:9" ht="15.75" thickBot="1" x14ac:dyDescent="0.3">
      <c r="A10" s="5">
        <v>8</v>
      </c>
      <c r="B10" s="6" t="s">
        <v>14</v>
      </c>
      <c r="C10" s="7"/>
      <c r="D10" s="7"/>
      <c r="E10" s="7"/>
      <c r="F10" s="7"/>
    </row>
    <row r="11" spans="1:9" ht="15.75" thickBot="1" x14ac:dyDescent="0.3">
      <c r="A11" s="5" t="s">
        <v>68</v>
      </c>
      <c r="B11" s="6" t="s">
        <v>15</v>
      </c>
      <c r="C11" s="7"/>
      <c r="D11" s="7"/>
      <c r="E11" s="7"/>
      <c r="F11" s="7"/>
    </row>
    <row r="12" spans="1:9" ht="15.75" thickBot="1" x14ac:dyDescent="0.3">
      <c r="A12" s="5" t="s">
        <v>69</v>
      </c>
      <c r="B12" s="7" t="s">
        <v>73</v>
      </c>
      <c r="C12" s="7"/>
      <c r="D12" s="7"/>
      <c r="E12" s="7"/>
      <c r="F12" s="7"/>
    </row>
    <row r="13" spans="1:9" ht="15.75" thickBot="1" x14ac:dyDescent="0.3">
      <c r="A13" s="5" t="s">
        <v>70</v>
      </c>
      <c r="B13" s="7" t="s">
        <v>74</v>
      </c>
      <c r="C13" s="7"/>
      <c r="D13" s="7"/>
      <c r="E13" s="7"/>
      <c r="F13" s="7"/>
    </row>
    <row r="14" spans="1:9" ht="15.75" thickBot="1" x14ac:dyDescent="0.3">
      <c r="A14" s="5" t="s">
        <v>71</v>
      </c>
      <c r="B14" s="7" t="s">
        <v>75</v>
      </c>
      <c r="C14" s="7"/>
      <c r="D14" s="7"/>
      <c r="E14" s="7"/>
      <c r="F14" s="7"/>
    </row>
    <row r="15" spans="1:9" ht="15.75" thickBot="1" x14ac:dyDescent="0.3">
      <c r="A15" s="5" t="s">
        <v>72</v>
      </c>
      <c r="B15" s="7" t="s">
        <v>76</v>
      </c>
      <c r="C15" s="7"/>
      <c r="D15" s="7"/>
      <c r="E15" s="7"/>
      <c r="F15" s="7"/>
    </row>
    <row r="16" spans="1:9" ht="15.75" thickBot="1" x14ac:dyDescent="0.3">
      <c r="A16" s="5"/>
      <c r="B16" s="11" t="s">
        <v>17</v>
      </c>
      <c r="C16" s="7"/>
      <c r="D16" s="7"/>
      <c r="E16" s="7"/>
      <c r="F16" s="7"/>
    </row>
    <row r="17" spans="1:6" ht="15.75" thickBot="1" x14ac:dyDescent="0.3">
      <c r="A17" s="5"/>
      <c r="B17" s="11" t="s">
        <v>77</v>
      </c>
      <c r="C17" s="7"/>
      <c r="D17" s="7"/>
      <c r="E17" s="7"/>
      <c r="F17" s="7"/>
    </row>
    <row r="18" spans="1:6" ht="15.75" thickBot="1" x14ac:dyDescent="0.3">
      <c r="A18" s="5">
        <v>9</v>
      </c>
      <c r="B18" s="6" t="s">
        <v>78</v>
      </c>
      <c r="C18" s="7"/>
      <c r="D18" s="7"/>
      <c r="E18" s="7"/>
      <c r="F18" s="7"/>
    </row>
    <row r="19" spans="1:6" ht="15.75" thickBot="1" x14ac:dyDescent="0.3">
      <c r="A19" s="5" t="s">
        <v>81</v>
      </c>
      <c r="B19" s="6" t="s">
        <v>79</v>
      </c>
      <c r="C19" s="7"/>
      <c r="D19" s="7"/>
      <c r="E19" s="7"/>
      <c r="F19" s="7"/>
    </row>
    <row r="20" spans="1:6" ht="15.75" thickBot="1" x14ac:dyDescent="0.3">
      <c r="A20" s="5" t="s">
        <v>82</v>
      </c>
      <c r="B20" s="7" t="s">
        <v>80</v>
      </c>
      <c r="C20" s="7"/>
      <c r="D20" s="7"/>
      <c r="E20" s="7"/>
      <c r="F20" s="7"/>
    </row>
    <row r="21" spans="1:6" ht="15.75" thickBot="1" x14ac:dyDescent="0.3">
      <c r="A21" s="5" t="s">
        <v>83</v>
      </c>
      <c r="B21" s="7" t="s">
        <v>86</v>
      </c>
      <c r="C21" s="7"/>
      <c r="D21" s="7"/>
      <c r="E21" s="7"/>
      <c r="F21" s="7"/>
    </row>
    <row r="22" spans="1:6" ht="15.75" thickBot="1" x14ac:dyDescent="0.3">
      <c r="A22" s="5" t="s">
        <v>84</v>
      </c>
      <c r="B22" s="7" t="s">
        <v>87</v>
      </c>
      <c r="C22" s="7"/>
      <c r="D22" s="7"/>
      <c r="E22" s="7"/>
      <c r="F22" s="7"/>
    </row>
    <row r="23" spans="1:6" ht="15.75" thickBot="1" x14ac:dyDescent="0.3">
      <c r="A23" s="5" t="s">
        <v>85</v>
      </c>
      <c r="B23" s="7" t="s">
        <v>88</v>
      </c>
      <c r="C23" s="7"/>
      <c r="D23" s="7"/>
      <c r="E23" s="7"/>
      <c r="F23" s="7"/>
    </row>
    <row r="24" spans="1:6" ht="15.75" thickBot="1" x14ac:dyDescent="0.3">
      <c r="A24" s="5"/>
      <c r="B24" s="11" t="s">
        <v>89</v>
      </c>
      <c r="C24" s="7"/>
      <c r="D24" s="7"/>
      <c r="E24" s="7"/>
      <c r="F24" s="7"/>
    </row>
    <row r="25" spans="1:6" ht="15.75" thickBot="1" x14ac:dyDescent="0.3">
      <c r="A25" s="5"/>
      <c r="B25" s="11" t="s">
        <v>90</v>
      </c>
      <c r="C25" s="7"/>
      <c r="D25" s="7"/>
      <c r="E25" s="7"/>
      <c r="F25" s="7"/>
    </row>
    <row r="26" spans="1:6" ht="15.75" thickBot="1" x14ac:dyDescent="0.3">
      <c r="A26" s="5"/>
      <c r="B26" s="11" t="s">
        <v>91</v>
      </c>
      <c r="C26" s="7"/>
      <c r="D26" s="7"/>
      <c r="E26" s="7"/>
      <c r="F26" s="7"/>
    </row>
    <row r="29" spans="1:6" x14ac:dyDescent="0.25">
      <c r="E29" t="s">
        <v>34</v>
      </c>
    </row>
    <row r="30" spans="1:6" x14ac:dyDescent="0.25">
      <c r="E30" t="s">
        <v>35</v>
      </c>
    </row>
    <row r="33" spans="5:6" x14ac:dyDescent="0.25">
      <c r="E33" s="4" t="s">
        <v>36</v>
      </c>
      <c r="F33" t="s">
        <v>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0"/>
  <sheetViews>
    <sheetView view="pageBreakPreview" zoomScaleSheetLayoutView="100" workbookViewId="0">
      <selection activeCell="B21" sqref="B21"/>
    </sheetView>
  </sheetViews>
  <sheetFormatPr defaultRowHeight="15" x14ac:dyDescent="0.25"/>
  <cols>
    <col min="1" max="1" width="4.85546875" customWidth="1"/>
    <col min="2" max="2" width="63.28515625" customWidth="1"/>
    <col min="3" max="3" width="24.42578125" customWidth="1"/>
    <col min="4" max="4" width="22" customWidth="1"/>
    <col min="6" max="6" width="16" bestFit="1" customWidth="1"/>
  </cols>
  <sheetData>
    <row r="1" spans="2:4" x14ac:dyDescent="0.25">
      <c r="B1" s="148" t="s">
        <v>38</v>
      </c>
      <c r="C1" s="148"/>
      <c r="D1" s="148"/>
    </row>
    <row r="2" spans="2:4" x14ac:dyDescent="0.25">
      <c r="B2" s="148" t="s">
        <v>167</v>
      </c>
      <c r="C2" s="148"/>
      <c r="D2" s="148"/>
    </row>
    <row r="3" spans="2:4" x14ac:dyDescent="0.25">
      <c r="B3" s="148" t="s">
        <v>92</v>
      </c>
      <c r="C3" s="148"/>
      <c r="D3" s="148"/>
    </row>
    <row r="4" spans="2:4" x14ac:dyDescent="0.25">
      <c r="B4" s="148" t="s">
        <v>93</v>
      </c>
      <c r="C4" s="148"/>
      <c r="D4" s="148"/>
    </row>
    <row r="5" spans="2:4" ht="15.75" thickBot="1" x14ac:dyDescent="0.3"/>
    <row r="6" spans="2:4" ht="15.75" thickBot="1" x14ac:dyDescent="0.3">
      <c r="B6" s="11" t="s">
        <v>3</v>
      </c>
      <c r="C6" s="11">
        <v>2016</v>
      </c>
      <c r="D6" s="11" t="s">
        <v>173</v>
      </c>
    </row>
    <row r="7" spans="2:4" ht="15.75" thickBot="1" x14ac:dyDescent="0.3">
      <c r="B7" s="6" t="s">
        <v>94</v>
      </c>
      <c r="C7" s="14">
        <f>SUM(C8)</f>
        <v>345535571</v>
      </c>
      <c r="D7" s="14">
        <f>SUM(D8)</f>
        <v>12523841.66</v>
      </c>
    </row>
    <row r="8" spans="2:4" ht="15.75" thickBot="1" x14ac:dyDescent="0.3">
      <c r="B8" s="6" t="s">
        <v>95</v>
      </c>
      <c r="C8" s="14">
        <f>SUM(C9,C14,C23,C24)</f>
        <v>345535571</v>
      </c>
      <c r="D8" s="14">
        <f>SUM(D9,D14,D23,D24)</f>
        <v>12523841.66</v>
      </c>
    </row>
    <row r="9" spans="2:4" ht="15.75" thickBot="1" x14ac:dyDescent="0.3">
      <c r="B9" s="8" t="s">
        <v>96</v>
      </c>
      <c r="C9" s="16">
        <f>SUM(C10:C13)</f>
        <v>341167986</v>
      </c>
      <c r="D9" s="16"/>
    </row>
    <row r="10" spans="2:4" ht="15.75" thickBot="1" x14ac:dyDescent="0.3">
      <c r="B10" s="7" t="s">
        <v>97</v>
      </c>
      <c r="C10" s="16">
        <v>341167986</v>
      </c>
      <c r="D10" s="16"/>
    </row>
    <row r="11" spans="2:4" ht="15.75" thickBot="1" x14ac:dyDescent="0.3">
      <c r="B11" s="7" t="s">
        <v>174</v>
      </c>
      <c r="C11" s="16"/>
      <c r="D11" s="16"/>
    </row>
    <row r="12" spans="2:4" ht="15.75" thickBot="1" x14ac:dyDescent="0.3">
      <c r="B12" s="7" t="s">
        <v>98</v>
      </c>
      <c r="C12" s="16"/>
      <c r="D12" s="16"/>
    </row>
    <row r="13" spans="2:4" ht="15.75" thickBot="1" x14ac:dyDescent="0.3">
      <c r="B13" s="7" t="s">
        <v>99</v>
      </c>
      <c r="C13" s="16"/>
      <c r="D13" s="16"/>
    </row>
    <row r="14" spans="2:4" ht="15.75" thickBot="1" x14ac:dyDescent="0.3">
      <c r="B14" s="6" t="s">
        <v>100</v>
      </c>
      <c r="C14" s="16"/>
      <c r="D14" s="16"/>
    </row>
    <row r="15" spans="2:4" ht="15.75" thickBot="1" x14ac:dyDescent="0.3">
      <c r="B15" s="7" t="s">
        <v>101</v>
      </c>
      <c r="C15" s="16"/>
      <c r="D15" s="16"/>
    </row>
    <row r="16" spans="2:4" ht="15.75" thickBot="1" x14ac:dyDescent="0.3">
      <c r="B16" s="7" t="s">
        <v>102</v>
      </c>
      <c r="C16" s="16"/>
      <c r="D16" s="16"/>
    </row>
    <row r="17" spans="2:6" ht="15.75" thickBot="1" x14ac:dyDescent="0.3">
      <c r="B17" s="7" t="s">
        <v>103</v>
      </c>
      <c r="C17" s="16"/>
      <c r="D17" s="16"/>
    </row>
    <row r="18" spans="2:6" ht="15.75" thickBot="1" x14ac:dyDescent="0.3">
      <c r="B18" s="7" t="s">
        <v>104</v>
      </c>
      <c r="C18" s="16"/>
      <c r="D18" s="16"/>
    </row>
    <row r="19" spans="2:6" ht="15.75" thickBot="1" x14ac:dyDescent="0.3">
      <c r="B19" s="7" t="s">
        <v>105</v>
      </c>
      <c r="C19" s="16"/>
      <c r="D19" s="16"/>
    </row>
    <row r="20" spans="2:6" ht="15.75" thickBot="1" x14ac:dyDescent="0.3">
      <c r="B20" s="7" t="s">
        <v>106</v>
      </c>
      <c r="C20" s="16"/>
      <c r="D20" s="16"/>
    </row>
    <row r="21" spans="2:6" ht="15.75" thickBot="1" x14ac:dyDescent="0.3">
      <c r="B21" s="9" t="s">
        <v>116</v>
      </c>
      <c r="C21" s="16"/>
      <c r="D21" s="16"/>
    </row>
    <row r="22" spans="2:6" ht="15.75" thickBot="1" x14ac:dyDescent="0.3">
      <c r="B22" s="9" t="s">
        <v>115</v>
      </c>
      <c r="C22" s="16"/>
      <c r="D22" s="16"/>
    </row>
    <row r="23" spans="2:6" ht="15.75" thickBot="1" x14ac:dyDescent="0.3">
      <c r="B23" s="10" t="s">
        <v>117</v>
      </c>
      <c r="C23" s="14">
        <v>2366435</v>
      </c>
      <c r="D23" s="14">
        <v>10841391.66</v>
      </c>
    </row>
    <row r="24" spans="2:6" ht="15.75" thickBot="1" x14ac:dyDescent="0.3">
      <c r="B24" s="10" t="s">
        <v>107</v>
      </c>
      <c r="C24" s="14">
        <v>2001150</v>
      </c>
      <c r="D24" s="14">
        <v>1682450</v>
      </c>
    </row>
    <row r="25" spans="2:6" ht="15.75" thickBot="1" x14ac:dyDescent="0.3">
      <c r="B25" s="11" t="s">
        <v>108</v>
      </c>
      <c r="C25" s="14">
        <f>SUM(C8)</f>
        <v>345535571</v>
      </c>
      <c r="D25" s="14">
        <f>SUM(D8)</f>
        <v>12523841.66</v>
      </c>
    </row>
    <row r="26" spans="2:6" ht="15.75" thickBot="1" x14ac:dyDescent="0.3">
      <c r="B26" s="10" t="s">
        <v>109</v>
      </c>
      <c r="C26" s="14">
        <f>SUM(C28,C29,C33)</f>
        <v>3336544578.1199999</v>
      </c>
      <c r="D26" s="14">
        <f>SUM(D27:D33)</f>
        <v>2478049478.1199999</v>
      </c>
    </row>
    <row r="27" spans="2:6" ht="15.75" thickBot="1" x14ac:dyDescent="0.3">
      <c r="B27" s="9" t="s">
        <v>110</v>
      </c>
      <c r="C27" s="16"/>
      <c r="D27" s="16"/>
    </row>
    <row r="28" spans="2:6" ht="15.75" thickBot="1" x14ac:dyDescent="0.3">
      <c r="B28" s="9" t="s">
        <v>111</v>
      </c>
      <c r="C28" s="16">
        <v>2719407099.9899998</v>
      </c>
      <c r="D28" s="16">
        <v>2187136683.3299999</v>
      </c>
      <c r="F28" s="15">
        <f>D28-C28</f>
        <v>-532270416.65999985</v>
      </c>
    </row>
    <row r="29" spans="2:6" ht="15.75" thickBot="1" x14ac:dyDescent="0.3">
      <c r="B29" s="9" t="s">
        <v>118</v>
      </c>
      <c r="C29" s="16">
        <v>2761962000</v>
      </c>
      <c r="D29" s="16">
        <v>2761962000</v>
      </c>
    </row>
    <row r="30" spans="2:6" ht="15.75" thickBot="1" x14ac:dyDescent="0.3">
      <c r="B30" s="9" t="s">
        <v>112</v>
      </c>
      <c r="C30" s="16"/>
      <c r="D30" s="16"/>
    </row>
    <row r="31" spans="2:6" ht="15.75" thickBot="1" x14ac:dyDescent="0.3">
      <c r="B31" s="9" t="s">
        <v>113</v>
      </c>
      <c r="C31" s="16"/>
      <c r="D31" s="16"/>
    </row>
    <row r="32" spans="2:6" ht="15.75" thickBot="1" x14ac:dyDescent="0.3">
      <c r="B32" s="9" t="s">
        <v>119</v>
      </c>
      <c r="C32" s="16"/>
      <c r="D32" s="16"/>
    </row>
    <row r="33" spans="2:4" ht="15.75" thickBot="1" x14ac:dyDescent="0.3">
      <c r="B33" s="9" t="s">
        <v>120</v>
      </c>
      <c r="C33" s="16">
        <v>-2144824521.8699999</v>
      </c>
      <c r="D33" s="16">
        <v>-2471049205.21</v>
      </c>
    </row>
    <row r="34" spans="2:4" ht="15.75" thickBot="1" x14ac:dyDescent="0.3">
      <c r="B34" s="11" t="s">
        <v>121</v>
      </c>
      <c r="C34" s="14">
        <f>C26</f>
        <v>3336544578.1199999</v>
      </c>
      <c r="D34" s="14">
        <f>D26</f>
        <v>2478049478.1199999</v>
      </c>
    </row>
    <row r="35" spans="2:4" ht="15.75" thickBot="1" x14ac:dyDescent="0.3">
      <c r="B35" s="10" t="s">
        <v>114</v>
      </c>
      <c r="C35" s="16">
        <f>SUM(C36:C37)</f>
        <v>38400000</v>
      </c>
      <c r="D35" s="16">
        <f>SUM(D36:D37)</f>
        <v>38400000</v>
      </c>
    </row>
    <row r="36" spans="2:4" ht="15.75" thickBot="1" x14ac:dyDescent="0.3">
      <c r="B36" s="10" t="s">
        <v>122</v>
      </c>
      <c r="C36" s="16">
        <v>57900000</v>
      </c>
      <c r="D36" s="16">
        <v>57900000</v>
      </c>
    </row>
    <row r="37" spans="2:4" ht="15.75" thickBot="1" x14ac:dyDescent="0.3">
      <c r="B37" s="9" t="s">
        <v>123</v>
      </c>
      <c r="C37" s="16">
        <v>-19500000</v>
      </c>
      <c r="D37" s="16">
        <v>-19500000</v>
      </c>
    </row>
    <row r="38" spans="2:4" ht="15.75" thickBot="1" x14ac:dyDescent="0.3">
      <c r="B38" s="10" t="s">
        <v>124</v>
      </c>
      <c r="C38" s="16"/>
      <c r="D38" s="16"/>
    </row>
    <row r="39" spans="2:4" ht="15.75" thickBot="1" x14ac:dyDescent="0.3">
      <c r="B39" s="9" t="s">
        <v>125</v>
      </c>
      <c r="C39" s="16"/>
      <c r="D39" s="16"/>
    </row>
    <row r="40" spans="2:4" ht="15.75" thickBot="1" x14ac:dyDescent="0.3">
      <c r="B40" s="11" t="s">
        <v>126</v>
      </c>
      <c r="C40" s="14">
        <f>SUM(C35)</f>
        <v>38400000</v>
      </c>
      <c r="D40" s="14">
        <f>SUM(D35)</f>
        <v>38400000</v>
      </c>
    </row>
    <row r="41" spans="2:4" ht="15.75" thickBot="1" x14ac:dyDescent="0.3">
      <c r="B41" s="11" t="s">
        <v>127</v>
      </c>
      <c r="C41" s="14">
        <f>C8+C26+C35</f>
        <v>3720480149.1199999</v>
      </c>
      <c r="D41" s="14">
        <f>D8+D26+D35</f>
        <v>2528973319.7799997</v>
      </c>
    </row>
    <row r="42" spans="2:4" ht="15.75" thickBot="1" x14ac:dyDescent="0.3">
      <c r="B42" s="10" t="s">
        <v>128</v>
      </c>
      <c r="C42" s="14">
        <f>C43</f>
        <v>252464000</v>
      </c>
      <c r="D42" s="14">
        <f>D43</f>
        <v>207525372</v>
      </c>
    </row>
    <row r="43" spans="2:4" ht="15.75" thickBot="1" x14ac:dyDescent="0.3">
      <c r="B43" s="10" t="s">
        <v>129</v>
      </c>
      <c r="C43" s="16">
        <f>SUM(C48)</f>
        <v>252464000</v>
      </c>
      <c r="D43" s="16">
        <v>207525372</v>
      </c>
    </row>
    <row r="44" spans="2:4" ht="15.75" thickBot="1" x14ac:dyDescent="0.3">
      <c r="B44" s="10" t="s">
        <v>130</v>
      </c>
      <c r="C44" s="16"/>
      <c r="D44" s="16"/>
    </row>
    <row r="45" spans="2:4" ht="15.75" thickBot="1" x14ac:dyDescent="0.3">
      <c r="B45" s="10" t="s">
        <v>131</v>
      </c>
      <c r="C45" s="16"/>
      <c r="D45" s="16"/>
    </row>
    <row r="46" spans="2:4" ht="15.75" thickBot="1" x14ac:dyDescent="0.3">
      <c r="B46" s="10" t="s">
        <v>138</v>
      </c>
      <c r="C46" s="16">
        <v>252464000</v>
      </c>
      <c r="D46" s="16">
        <f>'[1]2015 Audited'!$B$55+'[1]2015 Audited'!$B$56</f>
        <v>207525372</v>
      </c>
    </row>
    <row r="47" spans="2:4" ht="15.75" thickBot="1" x14ac:dyDescent="0.3">
      <c r="B47" s="10" t="s">
        <v>132</v>
      </c>
      <c r="C47" s="16"/>
      <c r="D47" s="16"/>
    </row>
    <row r="48" spans="2:4" ht="15.75" thickBot="1" x14ac:dyDescent="0.3">
      <c r="B48" s="11" t="s">
        <v>175</v>
      </c>
      <c r="C48" s="14">
        <f>SUM(C46:C47)</f>
        <v>252464000</v>
      </c>
      <c r="D48" s="14">
        <f>SUM(D46)</f>
        <v>207525372</v>
      </c>
    </row>
    <row r="49" spans="2:4" ht="15.75" thickBot="1" x14ac:dyDescent="0.3">
      <c r="B49" s="11" t="s">
        <v>133</v>
      </c>
      <c r="C49" s="14">
        <f>C42</f>
        <v>252464000</v>
      </c>
      <c r="D49" s="14">
        <f>D42</f>
        <v>207525372</v>
      </c>
    </row>
    <row r="50" spans="2:4" ht="15.75" thickBot="1" x14ac:dyDescent="0.3">
      <c r="B50" s="10" t="s">
        <v>134</v>
      </c>
      <c r="C50" s="14">
        <f>SUM(C51)</f>
        <v>3468016149.1199999</v>
      </c>
      <c r="D50" s="14">
        <v>2321447947.7800007</v>
      </c>
    </row>
    <row r="51" spans="2:4" ht="15.75" thickBot="1" x14ac:dyDescent="0.3">
      <c r="B51" s="10" t="s">
        <v>135</v>
      </c>
      <c r="C51" s="14">
        <v>3468016149.1199999</v>
      </c>
      <c r="D51" s="14">
        <v>2321447947.7800007</v>
      </c>
    </row>
    <row r="52" spans="2:4" ht="15.75" thickBot="1" x14ac:dyDescent="0.3">
      <c r="B52" s="10" t="s">
        <v>136</v>
      </c>
      <c r="C52" s="16"/>
      <c r="D52" s="16"/>
    </row>
    <row r="53" spans="2:4" ht="15.75" thickBot="1" x14ac:dyDescent="0.3">
      <c r="B53" s="11" t="s">
        <v>137</v>
      </c>
      <c r="C53" s="14">
        <f>C42+C51</f>
        <v>3720480149.1199999</v>
      </c>
      <c r="D53" s="14">
        <f>D42+D51</f>
        <v>2528973319.7800007</v>
      </c>
    </row>
    <row r="55" spans="2:4" x14ac:dyDescent="0.25">
      <c r="C55" s="148" t="s">
        <v>171</v>
      </c>
      <c r="D55" s="148"/>
    </row>
    <row r="56" spans="2:4" x14ac:dyDescent="0.25">
      <c r="C56" s="148" t="s">
        <v>172</v>
      </c>
      <c r="D56" s="148"/>
    </row>
    <row r="60" spans="2:4" x14ac:dyDescent="0.25">
      <c r="C60" s="148" t="s">
        <v>176</v>
      </c>
      <c r="D60" s="148"/>
    </row>
  </sheetData>
  <mergeCells count="7">
    <mergeCell ref="C60:D60"/>
    <mergeCell ref="B1:D1"/>
    <mergeCell ref="B2:D2"/>
    <mergeCell ref="B3:D3"/>
    <mergeCell ref="B4:D4"/>
    <mergeCell ref="C55:D55"/>
    <mergeCell ref="C56:D56"/>
  </mergeCells>
  <pageMargins left="0.70866141732283472" right="0.31496062992125984" top="0.74803149606299213" bottom="0.74803149606299213" header="0.31496062992125984" footer="0.31496062992125984"/>
  <pageSetup paperSize="9" scale="75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3"/>
  <sheetViews>
    <sheetView workbookViewId="0">
      <selection activeCell="B21" sqref="B21"/>
    </sheetView>
  </sheetViews>
  <sheetFormatPr defaultRowHeight="15" x14ac:dyDescent="0.25"/>
  <cols>
    <col min="2" max="2" width="59.7109375" customWidth="1"/>
    <col min="3" max="3" width="18.42578125" customWidth="1"/>
    <col min="4" max="4" width="16.42578125" customWidth="1"/>
  </cols>
  <sheetData>
    <row r="3" spans="1:9" x14ac:dyDescent="0.25">
      <c r="B3" s="3"/>
      <c r="C3" s="2" t="s">
        <v>139</v>
      </c>
      <c r="D3" s="2"/>
      <c r="E3" s="2"/>
      <c r="F3" s="1"/>
      <c r="G3" s="1"/>
      <c r="H3" s="1"/>
      <c r="I3" s="1"/>
    </row>
    <row r="4" spans="1:9" x14ac:dyDescent="0.25">
      <c r="B4" s="3"/>
      <c r="C4" s="2" t="s">
        <v>140</v>
      </c>
      <c r="D4" s="2"/>
      <c r="E4" s="2"/>
      <c r="F4" s="1"/>
      <c r="G4" s="1"/>
      <c r="H4" s="1"/>
      <c r="I4" s="1"/>
    </row>
    <row r="5" spans="1:9" x14ac:dyDescent="0.25">
      <c r="B5" s="3"/>
      <c r="C5" s="2" t="s">
        <v>141</v>
      </c>
      <c r="D5" s="2"/>
      <c r="E5" s="2"/>
      <c r="F5" s="1"/>
      <c r="G5" s="1"/>
      <c r="H5" s="1"/>
      <c r="I5" s="1"/>
    </row>
    <row r="6" spans="1:9" x14ac:dyDescent="0.25">
      <c r="B6" s="3"/>
      <c r="C6" s="2" t="s">
        <v>142</v>
      </c>
      <c r="D6" s="2"/>
      <c r="E6" s="2"/>
      <c r="F6" s="1"/>
      <c r="G6" s="1"/>
      <c r="H6" s="1"/>
      <c r="I6" s="1"/>
    </row>
    <row r="7" spans="1:9" x14ac:dyDescent="0.25">
      <c r="B7" s="3"/>
      <c r="C7" s="3"/>
      <c r="D7" s="3"/>
      <c r="E7" s="3"/>
    </row>
    <row r="8" spans="1:9" ht="15.75" thickBot="1" x14ac:dyDescent="0.3"/>
    <row r="9" spans="1:9" ht="16.5" thickTop="1" thickBot="1" x14ac:dyDescent="0.3">
      <c r="A9" s="12" t="s">
        <v>143</v>
      </c>
      <c r="B9" s="12" t="s">
        <v>3</v>
      </c>
      <c r="C9" s="12" t="s">
        <v>144</v>
      </c>
      <c r="D9" s="12" t="s">
        <v>145</v>
      </c>
    </row>
    <row r="10" spans="1:9" ht="16.5" thickTop="1" thickBot="1" x14ac:dyDescent="0.3">
      <c r="A10" s="13">
        <v>1</v>
      </c>
      <c r="B10" s="13" t="s">
        <v>146</v>
      </c>
      <c r="C10" s="13"/>
      <c r="D10" s="13"/>
    </row>
    <row r="11" spans="1:9" ht="15.75" thickBot="1" x14ac:dyDescent="0.3">
      <c r="A11" s="7"/>
      <c r="B11" s="7" t="s">
        <v>147</v>
      </c>
      <c r="C11" s="7"/>
      <c r="D11" s="7"/>
    </row>
    <row r="12" spans="1:9" ht="15.75" thickBot="1" x14ac:dyDescent="0.3">
      <c r="A12" s="7">
        <v>2</v>
      </c>
      <c r="B12" s="7" t="s">
        <v>148</v>
      </c>
      <c r="C12" s="7"/>
      <c r="D12" s="7"/>
    </row>
    <row r="13" spans="1:9" ht="15.75" thickBot="1" x14ac:dyDescent="0.3">
      <c r="A13" s="7">
        <v>3</v>
      </c>
      <c r="B13" s="7" t="s">
        <v>149</v>
      </c>
      <c r="C13" s="7"/>
      <c r="D13" s="7"/>
    </row>
    <row r="14" spans="1:9" ht="15.75" thickBot="1" x14ac:dyDescent="0.3">
      <c r="A14" s="7"/>
      <c r="B14" s="7" t="s">
        <v>150</v>
      </c>
      <c r="C14" s="7"/>
      <c r="D14" s="7"/>
    </row>
    <row r="15" spans="1:9" ht="15.75" thickBot="1" x14ac:dyDescent="0.3">
      <c r="A15" s="7"/>
      <c r="B15" s="7" t="s">
        <v>151</v>
      </c>
      <c r="C15" s="7"/>
      <c r="D15" s="7"/>
    </row>
    <row r="16" spans="1:9" ht="15.75" thickBot="1" x14ac:dyDescent="0.3">
      <c r="A16" s="7"/>
      <c r="B16" s="7" t="s">
        <v>152</v>
      </c>
      <c r="C16" s="7"/>
      <c r="D16" s="7"/>
    </row>
    <row r="17" spans="1:4" ht="15.75" thickBot="1" x14ac:dyDescent="0.3">
      <c r="A17" s="7">
        <v>4</v>
      </c>
      <c r="B17" s="6" t="s">
        <v>153</v>
      </c>
      <c r="C17" s="7"/>
      <c r="D17" s="7"/>
    </row>
    <row r="19" spans="1:4" x14ac:dyDescent="0.25">
      <c r="C19" t="s">
        <v>35</v>
      </c>
    </row>
    <row r="23" spans="1:4" x14ac:dyDescent="0.25">
      <c r="C23" t="s">
        <v>154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LAP.2b</vt:lpstr>
      <vt:lpstr>Sheet1</vt:lpstr>
      <vt:lpstr>lap.1b</vt:lpstr>
      <vt:lpstr>LAP.1C</vt:lpstr>
      <vt:lpstr>LAP.1D</vt:lpstr>
      <vt:lpstr>lap.1e</vt:lpstr>
      <vt:lpstr>Chart1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VAIO</dc:creator>
  <cp:lastModifiedBy>Lenovo</cp:lastModifiedBy>
  <cp:lastPrinted>2018-01-13T03:27:27Z</cp:lastPrinted>
  <dcterms:created xsi:type="dcterms:W3CDTF">2016-07-19T02:22:09Z</dcterms:created>
  <dcterms:modified xsi:type="dcterms:W3CDTF">2018-01-13T03:28:15Z</dcterms:modified>
</cp:coreProperties>
</file>