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EKRETARIAT\PPID\Bahan Informasi Pubblik\DATA INFORMASI PUBLIK 2018\"/>
    </mc:Choice>
  </mc:AlternateContent>
  <bookViews>
    <workbookView xWindow="0" yWindow="0" windowWidth="19200" windowHeight="6730"/>
  </bookViews>
  <sheets>
    <sheet name="DUK 2018" sheetId="1" r:id="rId1"/>
  </sheets>
  <definedNames>
    <definedName name="_xlnm._FilterDatabase" localSheetId="0" hidden="1">'DUK 2018'!$A$6:$Q$32</definedName>
    <definedName name="_xlnm.Print_Area" localSheetId="0">'DUK 2018'!$A$1:$S$42</definedName>
    <definedName name="_xlnm.Print_Titles" localSheetId="0">'DUK 2018'!$6:$9</definedName>
  </definedNames>
  <calcPr calcId="152511"/>
</workbook>
</file>

<file path=xl/calcChain.xml><?xml version="1.0" encoding="utf-8"?>
<calcChain xmlns="http://schemas.openxmlformats.org/spreadsheetml/2006/main">
  <c r="D4" i="1" l="1"/>
  <c r="E10" i="1"/>
  <c r="Q32" i="1"/>
  <c r="F32" i="1"/>
  <c r="E32" i="1"/>
  <c r="Q24" i="1" l="1"/>
  <c r="F24" i="1"/>
  <c r="E24" i="1"/>
  <c r="Q31" i="1"/>
  <c r="Q25" i="1"/>
  <c r="Q22" i="1"/>
  <c r="Q20" i="1"/>
  <c r="Q18" i="1"/>
  <c r="Q16" i="1"/>
  <c r="Q14" i="1"/>
  <c r="Q10" i="1"/>
  <c r="Q30" i="1"/>
  <c r="F30" i="1"/>
  <c r="E30" i="1"/>
  <c r="Q29" i="1"/>
  <c r="F29" i="1"/>
  <c r="E29" i="1"/>
  <c r="E25" i="1"/>
  <c r="E27" i="1"/>
  <c r="E22" i="1"/>
  <c r="E20" i="1"/>
  <c r="E14" i="1"/>
  <c r="F16" i="1"/>
  <c r="E18" i="1"/>
  <c r="E16" i="1"/>
  <c r="F20" i="1"/>
  <c r="F31" i="1"/>
  <c r="E31" i="1"/>
  <c r="F27" i="1"/>
  <c r="F25" i="1"/>
  <c r="F14" i="1"/>
  <c r="F18" i="1"/>
  <c r="F10" i="1"/>
  <c r="F22" i="1"/>
  <c r="Q27" i="1"/>
</calcChain>
</file>

<file path=xl/sharedStrings.xml><?xml version="1.0" encoding="utf-8"?>
<sst xmlns="http://schemas.openxmlformats.org/spreadsheetml/2006/main" count="183" uniqueCount="130">
  <si>
    <t>SKPD : SATUAN POLISI PAMONG PRAJA</t>
  </si>
  <si>
    <t>NO</t>
  </si>
  <si>
    <t>TEMPAT /</t>
  </si>
  <si>
    <t>MASA</t>
  </si>
  <si>
    <t>USIA</t>
  </si>
  <si>
    <t>GOL</t>
  </si>
  <si>
    <t>TMT</t>
  </si>
  <si>
    <t>KENAIKAN</t>
  </si>
  <si>
    <t>JABATAN</t>
  </si>
  <si>
    <t>ESELON</t>
  </si>
  <si>
    <t>MASA JABATAN TERAKHIR</t>
  </si>
  <si>
    <t>TINGKAT</t>
  </si>
  <si>
    <t>JURUSAN</t>
  </si>
  <si>
    <t>TEMPAT</t>
  </si>
  <si>
    <t>JNS</t>
  </si>
  <si>
    <t xml:space="preserve">NAMA </t>
  </si>
  <si>
    <t>NIP</t>
  </si>
  <si>
    <t>TGL LAHIR</t>
  </si>
  <si>
    <t>KERJA</t>
  </si>
  <si>
    <t>RUANG</t>
  </si>
  <si>
    <t>GOLRU</t>
  </si>
  <si>
    <t>PANGKAT</t>
  </si>
  <si>
    <t>PENDIDIKAN</t>
  </si>
  <si>
    <t>SEKOLAH</t>
  </si>
  <si>
    <t>KEL</t>
  </si>
  <si>
    <t>IV/b</t>
  </si>
  <si>
    <t>Eselon: III.A</t>
  </si>
  <si>
    <t>STRATA 1 (S1)</t>
  </si>
  <si>
    <t>PERTANIAN</t>
  </si>
  <si>
    <t>UNAND</t>
  </si>
  <si>
    <t>STRATA 2 (S2)</t>
  </si>
  <si>
    <t>MAGISTER MANAJEMEN</t>
  </si>
  <si>
    <t>NOVIARMAN, SH</t>
  </si>
  <si>
    <t>SOLOK, 24-11-1961</t>
  </si>
  <si>
    <t>HUKUM TATANEGARA</t>
  </si>
  <si>
    <t>IBM GLOBAL</t>
  </si>
  <si>
    <t>HUKUM</t>
  </si>
  <si>
    <t>III/d</t>
  </si>
  <si>
    <t>Eselon: IV.A</t>
  </si>
  <si>
    <t>ADMINISTRASI NEGARA</t>
  </si>
  <si>
    <t>Dra. NURFADILLAH</t>
  </si>
  <si>
    <t>BANJARMASIN, 12-02-1963</t>
  </si>
  <si>
    <t>SOSPOL IMAM BONJOL</t>
  </si>
  <si>
    <t>SLTA</t>
  </si>
  <si>
    <t>R.TEDDY UTAMA PUTRA</t>
  </si>
  <si>
    <t>PADANG, 01-03-1962</t>
  </si>
  <si>
    <t>SEKOLAH MENENGAH SENI RUPA</t>
  </si>
  <si>
    <t>SEKOLAH MENENGAH SEN</t>
  </si>
  <si>
    <t>DEVI MARYANTI, S.Sos, MM</t>
  </si>
  <si>
    <t>PADANG, 19-10-1965</t>
  </si>
  <si>
    <t>UNP</t>
  </si>
  <si>
    <t>ILMU HUKUM</t>
  </si>
  <si>
    <t>III/c</t>
  </si>
  <si>
    <t>MULYADI, SH, MM</t>
  </si>
  <si>
    <t>PADANG, 13-11-1972</t>
  </si>
  <si>
    <t>YOSE RIZAL, SP</t>
  </si>
  <si>
    <t>PADANG, 12-05-1970</t>
  </si>
  <si>
    <t>III/b</t>
  </si>
  <si>
    <t>UNIVERSITAS EKASAKTI</t>
  </si>
  <si>
    <t>Eselon: -</t>
  </si>
  <si>
    <t>BAYU AGUNG WIBOWO,S.Kom,M.CIO</t>
  </si>
  <si>
    <t>BUKITTINGGI, 27-03-1986</t>
  </si>
  <si>
    <t>MAGISTER CHIEF INFORMATION OFFICER</t>
  </si>
  <si>
    <t xml:space="preserve">UNP </t>
  </si>
  <si>
    <t>ROBBY MULIA, SH.MH</t>
  </si>
  <si>
    <t>19851016 201001 1 020</t>
  </si>
  <si>
    <t>PAINAN, 16-10-1985</t>
  </si>
  <si>
    <t>UNIVERSITAS BUNG HATTA</t>
  </si>
  <si>
    <t>BASREFNALDI, SE</t>
  </si>
  <si>
    <t>19860812 201001 1 010</t>
  </si>
  <si>
    <t>PADANG, 12-08-1986</t>
  </si>
  <si>
    <t>EKONOMI AKUTANSI</t>
  </si>
  <si>
    <t>UNIVERSITAS ANDALAS</t>
  </si>
  <si>
    <t>SISTASIA WULANDARI, SH</t>
  </si>
  <si>
    <t>19880227 201101 2 004</t>
  </si>
  <si>
    <t>SOLOK, 27-02-1988</t>
  </si>
  <si>
    <t>Eselon II.A</t>
  </si>
  <si>
    <t>19630212 198603 2 003</t>
  </si>
  <si>
    <t>19651019 199403 2 001</t>
  </si>
  <si>
    <t>19721113 199403 1 002</t>
  </si>
  <si>
    <t>19700512 201001 1 004</t>
  </si>
  <si>
    <t>19860327 201001 1 013</t>
  </si>
  <si>
    <t>KEPALA SATUAN POLISI PAMONG PRAJA</t>
  </si>
  <si>
    <t>PROVINSI SUMATERA BARAT</t>
  </si>
  <si>
    <t xml:space="preserve">SEKRETARIS </t>
  </si>
  <si>
    <t>19611124 198811 1 001</t>
  </si>
  <si>
    <t>19620301 198603 1 005</t>
  </si>
  <si>
    <t>KABID PENEGAKAN PERATURAN PERUNDANG-UNDANGAN DAERAH</t>
  </si>
  <si>
    <t>27/12/2016</t>
  </si>
  <si>
    <t>KASI SATUAN PERLINDUNGAN MASYARAKAT</t>
  </si>
  <si>
    <t>KASI HUBUNGAN ANTAR LEMBAGA</t>
  </si>
  <si>
    <t>KASI BINA MASYARAKAT</t>
  </si>
  <si>
    <t>KASI INTELIJEN</t>
  </si>
  <si>
    <t>KASI PEMBINAAN PPNS</t>
  </si>
  <si>
    <t>PJ.KASI PENEGAKAN PERATURAN DAERAH DAN PERATURAN KEPALA DAERAH</t>
  </si>
  <si>
    <t>PJ.KASI OPERASIONAL DAN PENGENDALIAN</t>
  </si>
  <si>
    <t>ZUL ALIMAN, SE, MM</t>
  </si>
  <si>
    <t>19590308 198110 1 001</t>
  </si>
  <si>
    <t>Nip. 19590308 198110 1 001</t>
  </si>
  <si>
    <t>HERWIN MUSTIKA, SH</t>
  </si>
  <si>
    <t>MEDAN, 02-01-1965</t>
  </si>
  <si>
    <t>30/12/2016</t>
  </si>
  <si>
    <t>PESSEL, 08-03-1959</t>
  </si>
  <si>
    <t>19650102 198811 1 001</t>
  </si>
  <si>
    <t>IV/c</t>
  </si>
  <si>
    <t>30/12/2017</t>
  </si>
  <si>
    <t>30/12/2018</t>
  </si>
  <si>
    <t>Eselon: 1V.A</t>
  </si>
  <si>
    <t>MUSWIZAR ANTONI, SAP, MPA</t>
  </si>
  <si>
    <t>PADANG, 14-07-1977</t>
  </si>
  <si>
    <t>III/D</t>
  </si>
  <si>
    <t>KASUBBAG KEUANGAN DAN PROGRAM</t>
  </si>
  <si>
    <t>IV/A</t>
  </si>
  <si>
    <t>Pembina Utama Muda</t>
  </si>
  <si>
    <t>19770714 199803 1 003</t>
  </si>
  <si>
    <t>DUK PEGAWAI NEGERI SIPIL</t>
  </si>
  <si>
    <t>SATPOL PP DAN DAMKAR PROV. SUMBAR</t>
  </si>
  <si>
    <t>KASATPOL PP DAN DAMKAR PROV. SUMBAR</t>
  </si>
  <si>
    <t>Diksar</t>
  </si>
  <si>
    <t>Diklat PPNS</t>
  </si>
  <si>
    <t>V</t>
  </si>
  <si>
    <t>Plt. SUBBAG UMUM DAN KEPEGAWAIAN SEKRETARIAT</t>
  </si>
  <si>
    <t>Dra.IMELWATI, M.Si</t>
  </si>
  <si>
    <t>Perempuan</t>
  </si>
  <si>
    <t>196700507 1 198903 2 006</t>
  </si>
  <si>
    <t>PADANG, 07-05-1967</t>
  </si>
  <si>
    <t>KEADAAN : Agustus 2018</t>
  </si>
  <si>
    <t xml:space="preserve">KABID PERLINDUNGAN MASYARAKAT </t>
  </si>
  <si>
    <t>KASI DAMKAR</t>
  </si>
  <si>
    <t>Padang,           Agustus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</si>
</sst>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\-mmm\-yyyy;@"/>
  </numFmts>
  <fonts count="12">
    <font>
      <sz val="11"/>
      <color indexed="8"/>
      <name val="Calibri"/>
      <family val="2"/>
      <charset val="134"/>
    </font>
    <font>
      <b/>
      <sz val="12"/>
      <color indexed="8"/>
      <name val="Tahoma"/>
      <family val="2"/>
      <charset val="134"/>
    </font>
    <font>
      <b/>
      <sz val="10"/>
      <color indexed="8"/>
      <name val="Tahoma"/>
      <family val="2"/>
      <charset val="134"/>
    </font>
    <font>
      <b/>
      <sz val="8"/>
      <color indexed="8"/>
      <name val="Tahoma"/>
      <family val="2"/>
      <charset val="134"/>
    </font>
    <font>
      <sz val="8"/>
      <color indexed="8"/>
      <name val="Tahoma"/>
      <family val="2"/>
      <charset val="134"/>
    </font>
    <font>
      <sz val="9.5"/>
      <color indexed="8"/>
      <name val="Calibri"/>
      <family val="2"/>
      <charset val="134"/>
    </font>
    <font>
      <sz val="9"/>
      <color indexed="8"/>
      <name val="Tahoma"/>
      <family val="2"/>
      <charset val="134"/>
    </font>
    <font>
      <sz val="8"/>
      <color indexed="8"/>
      <name val="Calibri"/>
      <family val="2"/>
      <charset val="134"/>
    </font>
    <font>
      <sz val="11"/>
      <color indexed="8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6" xfId="0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0" fontId="4" fillId="0" borderId="16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right" vertical="top" wrapText="1"/>
    </xf>
    <xf numFmtId="0" fontId="4" fillId="0" borderId="4" xfId="0" quotePrefix="1" applyFont="1" applyBorder="1" applyAlignment="1">
      <alignment horizontal="right" vertical="top" wrapText="1"/>
    </xf>
    <xf numFmtId="0" fontId="4" fillId="0" borderId="5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zoomScale="90" zoomScaleNormal="90" workbookViewId="0">
      <pane ySplit="8" topLeftCell="A32" activePane="bottomLeft" state="frozen"/>
      <selection pane="bottomLeft" activeCell="K39" sqref="K39"/>
    </sheetView>
  </sheetViews>
  <sheetFormatPr defaultColWidth="9" defaultRowHeight="14.5"/>
  <cols>
    <col min="1" max="1" width="3.54296875" customWidth="1"/>
    <col min="2" max="2" width="20.54296875" customWidth="1"/>
    <col min="3" max="3" width="16.7265625" style="3" customWidth="1"/>
    <col min="4" max="4" width="10" customWidth="1"/>
    <col min="5" max="5" width="4.81640625" customWidth="1"/>
    <col min="6" max="6" width="3.7265625" customWidth="1"/>
    <col min="7" max="7" width="7" customWidth="1"/>
    <col min="8" max="8" width="9.1796875" customWidth="1"/>
    <col min="9" max="9" width="8.7265625" customWidth="1"/>
    <col min="10" max="10" width="17.26953125" customWidth="1"/>
    <col min="11" max="11" width="7" customWidth="1"/>
    <col min="12" max="12" width="10" customWidth="1"/>
    <col min="13" max="13" width="8.453125" customWidth="1"/>
    <col min="14" max="14" width="8.54296875" customWidth="1"/>
    <col min="15" max="15" width="13.7265625" customWidth="1"/>
    <col min="16" max="16" width="8.453125" customWidth="1"/>
    <col min="17" max="17" width="9.26953125" customWidth="1"/>
    <col min="18" max="18" width="7.453125" customWidth="1"/>
    <col min="19" max="19" width="8.54296875" customWidth="1"/>
  </cols>
  <sheetData>
    <row r="1" spans="1:19" ht="15">
      <c r="A1" s="57" t="s">
        <v>115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5">
      <c r="A2" s="57" t="s">
        <v>116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15">
      <c r="A3" s="57" t="s">
        <v>126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>
      <c r="A4" s="4"/>
      <c r="B4" s="4"/>
      <c r="C4" s="5"/>
      <c r="D4" s="4">
        <f>2018-1989</f>
        <v>29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5" thickBot="1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9" ht="21" customHeight="1">
      <c r="A6" s="59" t="s">
        <v>1</v>
      </c>
      <c r="B6" s="61" t="s">
        <v>15</v>
      </c>
      <c r="C6" s="64" t="s">
        <v>16</v>
      </c>
      <c r="D6" s="27" t="s">
        <v>2</v>
      </c>
      <c r="E6" s="27" t="s">
        <v>3</v>
      </c>
      <c r="F6" s="27" t="s">
        <v>4</v>
      </c>
      <c r="G6" s="27" t="s">
        <v>5</v>
      </c>
      <c r="H6" s="28" t="s">
        <v>6</v>
      </c>
      <c r="I6" s="29" t="s">
        <v>7</v>
      </c>
      <c r="J6" s="67" t="s">
        <v>8</v>
      </c>
      <c r="K6" s="64" t="s">
        <v>9</v>
      </c>
      <c r="L6" s="30" t="s">
        <v>6</v>
      </c>
      <c r="M6" s="67" t="s">
        <v>10</v>
      </c>
      <c r="N6" s="30" t="s">
        <v>11</v>
      </c>
      <c r="O6" s="67" t="s">
        <v>12</v>
      </c>
      <c r="P6" s="27" t="s">
        <v>13</v>
      </c>
      <c r="Q6" s="47" t="s">
        <v>14</v>
      </c>
      <c r="R6" s="99" t="s">
        <v>118</v>
      </c>
      <c r="S6" s="99" t="s">
        <v>119</v>
      </c>
    </row>
    <row r="7" spans="1:19" ht="13.5" customHeight="1">
      <c r="A7" s="60"/>
      <c r="B7" s="62"/>
      <c r="C7" s="65"/>
      <c r="D7" s="18" t="s">
        <v>17</v>
      </c>
      <c r="E7" s="18" t="s">
        <v>18</v>
      </c>
      <c r="F7" s="18"/>
      <c r="G7" s="18" t="s">
        <v>19</v>
      </c>
      <c r="H7" s="23" t="s">
        <v>20</v>
      </c>
      <c r="I7" s="21" t="s">
        <v>21</v>
      </c>
      <c r="J7" s="68"/>
      <c r="K7" s="65"/>
      <c r="L7" s="17" t="s">
        <v>8</v>
      </c>
      <c r="M7" s="68"/>
      <c r="N7" s="17" t="s">
        <v>22</v>
      </c>
      <c r="O7" s="68"/>
      <c r="P7" s="18" t="s">
        <v>23</v>
      </c>
      <c r="Q7" s="48" t="s">
        <v>24</v>
      </c>
      <c r="R7" s="100"/>
      <c r="S7" s="100"/>
    </row>
    <row r="8" spans="1:19" ht="14.25" customHeight="1">
      <c r="A8" s="60"/>
      <c r="B8" s="63"/>
      <c r="C8" s="66"/>
      <c r="D8" s="19"/>
      <c r="E8" s="19"/>
      <c r="F8" s="19"/>
      <c r="G8" s="19"/>
      <c r="H8" s="24"/>
      <c r="I8" s="22"/>
      <c r="J8" s="68"/>
      <c r="K8" s="19"/>
      <c r="L8" s="15"/>
      <c r="M8" s="68"/>
      <c r="N8" s="15"/>
      <c r="O8" s="68"/>
      <c r="P8" s="19"/>
      <c r="Q8" s="49"/>
      <c r="R8" s="101"/>
      <c r="S8" s="101"/>
    </row>
    <row r="9" spans="1:19">
      <c r="A9" s="31">
        <v>1</v>
      </c>
      <c r="B9" s="9">
        <v>2</v>
      </c>
      <c r="C9" s="9">
        <v>3</v>
      </c>
      <c r="D9" s="9">
        <v>4</v>
      </c>
      <c r="E9" s="9">
        <v>5</v>
      </c>
      <c r="F9" s="20">
        <v>6</v>
      </c>
      <c r="G9" s="9">
        <v>7</v>
      </c>
      <c r="H9" s="20">
        <v>8</v>
      </c>
      <c r="I9" s="20">
        <v>9</v>
      </c>
      <c r="J9" s="9">
        <v>10</v>
      </c>
      <c r="K9" s="20">
        <v>11</v>
      </c>
      <c r="L9" s="20">
        <v>12</v>
      </c>
      <c r="M9" s="25">
        <v>13</v>
      </c>
      <c r="N9" s="20">
        <v>14</v>
      </c>
      <c r="O9" s="9">
        <v>15</v>
      </c>
      <c r="P9" s="20">
        <v>16</v>
      </c>
      <c r="Q9" s="50">
        <v>17</v>
      </c>
      <c r="R9" s="1"/>
      <c r="S9" s="1"/>
    </row>
    <row r="10" spans="1:19" s="16" customFormat="1" ht="21" customHeight="1">
      <c r="A10" s="77">
        <v>1</v>
      </c>
      <c r="B10" s="73" t="s">
        <v>96</v>
      </c>
      <c r="C10" s="79" t="s">
        <v>97</v>
      </c>
      <c r="D10" s="71" t="s">
        <v>102</v>
      </c>
      <c r="E10" s="80">
        <f>2016-(MID(C10,10,4))</f>
        <v>35</v>
      </c>
      <c r="F10" s="82">
        <f>2016-(MID(C10,1,4))</f>
        <v>57</v>
      </c>
      <c r="G10" s="73" t="s">
        <v>104</v>
      </c>
      <c r="H10" s="70">
        <v>40269</v>
      </c>
      <c r="I10" s="71"/>
      <c r="J10" s="73" t="s">
        <v>117</v>
      </c>
      <c r="K10" s="73" t="s">
        <v>76</v>
      </c>
      <c r="L10" s="75" t="s">
        <v>88</v>
      </c>
      <c r="M10" s="71"/>
      <c r="N10" s="83" t="s">
        <v>30</v>
      </c>
      <c r="O10" s="69" t="s">
        <v>31</v>
      </c>
      <c r="P10" s="69" t="s">
        <v>50</v>
      </c>
      <c r="Q10" s="98" t="str">
        <f>IF(MID(C10,17,1)="1","Laki-Laki","Perempuan")</f>
        <v>Laki-Laki</v>
      </c>
      <c r="R10" s="102"/>
      <c r="S10" s="104"/>
    </row>
    <row r="11" spans="1:19" ht="15" customHeight="1">
      <c r="A11" s="78"/>
      <c r="B11" s="74"/>
      <c r="C11" s="79"/>
      <c r="D11" s="72"/>
      <c r="E11" s="81"/>
      <c r="F11" s="74"/>
      <c r="G11" s="74"/>
      <c r="H11" s="70"/>
      <c r="I11" s="72"/>
      <c r="J11" s="74"/>
      <c r="K11" s="74"/>
      <c r="L11" s="76"/>
      <c r="M11" s="72"/>
      <c r="N11" s="83"/>
      <c r="O11" s="69"/>
      <c r="P11" s="69"/>
      <c r="Q11" s="98"/>
      <c r="R11" s="103"/>
      <c r="S11" s="103"/>
    </row>
    <row r="12" spans="1:19" ht="26.25" customHeight="1">
      <c r="A12" s="77">
        <v>2</v>
      </c>
      <c r="B12" s="82" t="s">
        <v>122</v>
      </c>
      <c r="C12" s="79" t="s">
        <v>124</v>
      </c>
      <c r="D12" s="82" t="s">
        <v>125</v>
      </c>
      <c r="E12" s="80">
        <v>29</v>
      </c>
      <c r="F12" s="80">
        <v>51</v>
      </c>
      <c r="G12" s="69" t="s">
        <v>25</v>
      </c>
      <c r="H12" s="70">
        <v>38808</v>
      </c>
      <c r="I12" s="70"/>
      <c r="J12" s="82" t="s">
        <v>84</v>
      </c>
      <c r="K12" s="82" t="s">
        <v>26</v>
      </c>
      <c r="L12" s="75" t="s">
        <v>101</v>
      </c>
      <c r="M12" s="73"/>
      <c r="N12" s="83" t="s">
        <v>30</v>
      </c>
      <c r="O12" s="69" t="s">
        <v>31</v>
      </c>
      <c r="P12" s="69"/>
      <c r="Q12" s="98" t="s">
        <v>123</v>
      </c>
      <c r="R12" s="102"/>
      <c r="S12" s="102"/>
    </row>
    <row r="13" spans="1:19" ht="6" customHeight="1">
      <c r="A13" s="78"/>
      <c r="B13" s="82"/>
      <c r="C13" s="79"/>
      <c r="D13" s="82"/>
      <c r="E13" s="81"/>
      <c r="F13" s="81"/>
      <c r="G13" s="69"/>
      <c r="H13" s="70"/>
      <c r="I13" s="70"/>
      <c r="J13" s="82"/>
      <c r="K13" s="82"/>
      <c r="L13" s="76"/>
      <c r="M13" s="74"/>
      <c r="N13" s="83"/>
      <c r="O13" s="69"/>
      <c r="P13" s="69"/>
      <c r="Q13" s="98"/>
      <c r="R13" s="105"/>
      <c r="S13" s="105"/>
    </row>
    <row r="14" spans="1:19" ht="17.25" customHeight="1">
      <c r="A14" s="77">
        <v>3</v>
      </c>
      <c r="B14" s="82" t="s">
        <v>32</v>
      </c>
      <c r="C14" s="82" t="s">
        <v>85</v>
      </c>
      <c r="D14" s="82" t="s">
        <v>33</v>
      </c>
      <c r="E14" s="80">
        <f>2016-(MID(C14,10,4))</f>
        <v>28</v>
      </c>
      <c r="F14" s="73">
        <f>2016-(MID(C14,1,4))</f>
        <v>55</v>
      </c>
      <c r="G14" s="69" t="s">
        <v>25</v>
      </c>
      <c r="H14" s="70">
        <v>41913</v>
      </c>
      <c r="I14" s="70"/>
      <c r="J14" s="82" t="s">
        <v>127</v>
      </c>
      <c r="K14" s="82" t="s">
        <v>26</v>
      </c>
      <c r="L14" s="75" t="s">
        <v>101</v>
      </c>
      <c r="M14" s="71"/>
      <c r="N14" s="69" t="s">
        <v>27</v>
      </c>
      <c r="O14" s="69" t="s">
        <v>34</v>
      </c>
      <c r="P14" s="69" t="s">
        <v>35</v>
      </c>
      <c r="Q14" s="98" t="str">
        <f>IF(MID(C14,17,1)="1","Laki-Laki","Perempuan")</f>
        <v>Laki-Laki</v>
      </c>
      <c r="R14" s="106"/>
      <c r="S14" s="102"/>
    </row>
    <row r="15" spans="1:19">
      <c r="A15" s="78"/>
      <c r="B15" s="82"/>
      <c r="C15" s="82"/>
      <c r="D15" s="82"/>
      <c r="E15" s="81"/>
      <c r="F15" s="74"/>
      <c r="G15" s="69"/>
      <c r="H15" s="70"/>
      <c r="I15" s="70"/>
      <c r="J15" s="82"/>
      <c r="K15" s="82"/>
      <c r="L15" s="76"/>
      <c r="M15" s="72"/>
      <c r="N15" s="69"/>
      <c r="O15" s="69"/>
      <c r="P15" s="69"/>
      <c r="Q15" s="98"/>
      <c r="R15" s="106"/>
      <c r="S15" s="105"/>
    </row>
    <row r="16" spans="1:19" ht="21" customHeight="1">
      <c r="A16" s="77">
        <v>4</v>
      </c>
      <c r="B16" s="73" t="s">
        <v>99</v>
      </c>
      <c r="C16" s="71" t="s">
        <v>103</v>
      </c>
      <c r="D16" s="71" t="s">
        <v>100</v>
      </c>
      <c r="E16" s="80">
        <f>2016-(MID(C16,10,4))</f>
        <v>28</v>
      </c>
      <c r="F16" s="73">
        <f>2016-(MID(C16,1,4))</f>
        <v>51</v>
      </c>
      <c r="G16" s="69" t="s">
        <v>112</v>
      </c>
      <c r="H16" s="70">
        <v>38626</v>
      </c>
      <c r="I16" s="84"/>
      <c r="J16" s="73" t="s">
        <v>87</v>
      </c>
      <c r="K16" s="82" t="s">
        <v>26</v>
      </c>
      <c r="L16" s="75" t="s">
        <v>101</v>
      </c>
      <c r="M16" s="71"/>
      <c r="N16" s="69" t="s">
        <v>27</v>
      </c>
      <c r="O16" s="71" t="s">
        <v>36</v>
      </c>
      <c r="P16" s="73" t="s">
        <v>29</v>
      </c>
      <c r="Q16" s="98" t="str">
        <f t="shared" ref="Q16" si="0">IF(MID(C16,17,1)="1","Laki-Laki","Perempuan")</f>
        <v>Laki-Laki</v>
      </c>
      <c r="R16" s="102"/>
      <c r="S16" s="102" t="s">
        <v>120</v>
      </c>
    </row>
    <row r="17" spans="1:22">
      <c r="A17" s="78"/>
      <c r="B17" s="74"/>
      <c r="C17" s="72"/>
      <c r="D17" s="72"/>
      <c r="E17" s="81"/>
      <c r="F17" s="74"/>
      <c r="G17" s="69"/>
      <c r="H17" s="70"/>
      <c r="I17" s="85"/>
      <c r="J17" s="74"/>
      <c r="K17" s="82"/>
      <c r="L17" s="76"/>
      <c r="M17" s="72"/>
      <c r="N17" s="69"/>
      <c r="O17" s="72"/>
      <c r="P17" s="74"/>
      <c r="Q17" s="98"/>
      <c r="R17" s="105"/>
      <c r="S17" s="105"/>
    </row>
    <row r="18" spans="1:22" ht="33.75" customHeight="1">
      <c r="A18" s="77">
        <v>5</v>
      </c>
      <c r="B18" s="73" t="s">
        <v>40</v>
      </c>
      <c r="C18" s="86" t="s">
        <v>77</v>
      </c>
      <c r="D18" s="73" t="s">
        <v>41</v>
      </c>
      <c r="E18" s="80">
        <f>2016-(MID(C18,10,4))</f>
        <v>30</v>
      </c>
      <c r="F18" s="73">
        <f>2016-(MID(C18,1,4))</f>
        <v>53</v>
      </c>
      <c r="G18" s="69" t="s">
        <v>37</v>
      </c>
      <c r="H18" s="70">
        <v>37712</v>
      </c>
      <c r="I18" s="84"/>
      <c r="J18" s="73" t="s">
        <v>89</v>
      </c>
      <c r="K18" s="73" t="s">
        <v>38</v>
      </c>
      <c r="L18" s="75" t="s">
        <v>101</v>
      </c>
      <c r="M18" s="71"/>
      <c r="N18" s="69" t="s">
        <v>27</v>
      </c>
      <c r="O18" s="69" t="s">
        <v>39</v>
      </c>
      <c r="P18" s="69" t="s">
        <v>42</v>
      </c>
      <c r="Q18" s="98" t="str">
        <f>IF(MID(C18,17,2)="2","Laki-Laki","Perempuan")</f>
        <v>Perempuan</v>
      </c>
      <c r="R18" s="102"/>
      <c r="S18" s="102"/>
    </row>
    <row r="19" spans="1:22" ht="10.5" customHeight="1">
      <c r="A19" s="78"/>
      <c r="B19" s="74"/>
      <c r="C19" s="87"/>
      <c r="D19" s="74"/>
      <c r="E19" s="81"/>
      <c r="F19" s="74"/>
      <c r="G19" s="69"/>
      <c r="H19" s="70"/>
      <c r="I19" s="85"/>
      <c r="J19" s="74"/>
      <c r="K19" s="74"/>
      <c r="L19" s="76"/>
      <c r="M19" s="72"/>
      <c r="N19" s="69"/>
      <c r="O19" s="69"/>
      <c r="P19" s="69"/>
      <c r="Q19" s="98"/>
      <c r="R19" s="105"/>
      <c r="S19" s="105"/>
    </row>
    <row r="20" spans="1:22" ht="20.25" customHeight="1">
      <c r="A20" s="77">
        <v>6</v>
      </c>
      <c r="B20" s="73" t="s">
        <v>44</v>
      </c>
      <c r="C20" s="88" t="s">
        <v>86</v>
      </c>
      <c r="D20" s="73" t="s">
        <v>45</v>
      </c>
      <c r="E20" s="80">
        <f>2016-(MID(C20,10,4))</f>
        <v>30</v>
      </c>
      <c r="F20" s="73">
        <f>2016-(MID(C20,1,4))</f>
        <v>54</v>
      </c>
      <c r="G20" s="69" t="s">
        <v>37</v>
      </c>
      <c r="H20" s="70">
        <v>42095</v>
      </c>
      <c r="I20" s="84"/>
      <c r="J20" s="90" t="s">
        <v>91</v>
      </c>
      <c r="K20" s="73" t="s">
        <v>38</v>
      </c>
      <c r="L20" s="75" t="s">
        <v>101</v>
      </c>
      <c r="M20" s="71"/>
      <c r="N20" s="69" t="s">
        <v>43</v>
      </c>
      <c r="O20" s="69" t="s">
        <v>46</v>
      </c>
      <c r="P20" s="69" t="s">
        <v>47</v>
      </c>
      <c r="Q20" s="98" t="str">
        <f>IF(MID(C20,17,1)="1","Laki-Laki","Perempuan")</f>
        <v>Laki-Laki</v>
      </c>
      <c r="R20" s="102" t="s">
        <v>120</v>
      </c>
      <c r="S20" s="107" t="s">
        <v>120</v>
      </c>
      <c r="T20" s="52"/>
      <c r="U20" s="52"/>
      <c r="V20" s="52"/>
    </row>
    <row r="21" spans="1:22">
      <c r="A21" s="78"/>
      <c r="B21" s="74"/>
      <c r="C21" s="89"/>
      <c r="D21" s="74"/>
      <c r="E21" s="81"/>
      <c r="F21" s="74"/>
      <c r="G21" s="69"/>
      <c r="H21" s="70"/>
      <c r="I21" s="85"/>
      <c r="J21" s="90"/>
      <c r="K21" s="74"/>
      <c r="L21" s="76"/>
      <c r="M21" s="72"/>
      <c r="N21" s="69"/>
      <c r="O21" s="69"/>
      <c r="P21" s="69"/>
      <c r="Q21" s="98"/>
      <c r="R21" s="105"/>
      <c r="S21" s="108"/>
    </row>
    <row r="22" spans="1:22" ht="23.25" customHeight="1">
      <c r="A22" s="77">
        <v>7</v>
      </c>
      <c r="B22" s="73" t="s">
        <v>48</v>
      </c>
      <c r="C22" s="88" t="s">
        <v>78</v>
      </c>
      <c r="D22" s="73" t="s">
        <v>49</v>
      </c>
      <c r="E22" s="80">
        <f t="shared" ref="E22" si="1">2016-(MID(C22,10,4))</f>
        <v>22</v>
      </c>
      <c r="F22" s="82">
        <f>2016-(MID(C22,1,4))</f>
        <v>51</v>
      </c>
      <c r="G22" s="69" t="s">
        <v>37</v>
      </c>
      <c r="H22" s="70">
        <v>42095</v>
      </c>
      <c r="I22" s="84"/>
      <c r="J22" s="82" t="s">
        <v>93</v>
      </c>
      <c r="K22" s="73" t="s">
        <v>38</v>
      </c>
      <c r="L22" s="75" t="s">
        <v>101</v>
      </c>
      <c r="M22" s="71"/>
      <c r="N22" s="69" t="s">
        <v>30</v>
      </c>
      <c r="O22" s="69" t="s">
        <v>31</v>
      </c>
      <c r="P22" s="69" t="s">
        <v>50</v>
      </c>
      <c r="Q22" s="98" t="str">
        <f>IF(MID(C22,17,2)="2","Laki-Laki","Perempuan")</f>
        <v>Perempuan</v>
      </c>
      <c r="R22" s="102"/>
      <c r="S22" s="102"/>
    </row>
    <row r="23" spans="1:22">
      <c r="A23" s="78"/>
      <c r="B23" s="74"/>
      <c r="C23" s="89"/>
      <c r="D23" s="74"/>
      <c r="E23" s="81"/>
      <c r="F23" s="82"/>
      <c r="G23" s="69"/>
      <c r="H23" s="70"/>
      <c r="I23" s="85"/>
      <c r="J23" s="82"/>
      <c r="K23" s="74"/>
      <c r="L23" s="76"/>
      <c r="M23" s="72"/>
      <c r="N23" s="69"/>
      <c r="O23" s="69"/>
      <c r="P23" s="69"/>
      <c r="Q23" s="98"/>
      <c r="R23" s="105"/>
      <c r="S23" s="105"/>
    </row>
    <row r="24" spans="1:22" ht="30" customHeight="1">
      <c r="A24" s="46">
        <v>8</v>
      </c>
      <c r="B24" s="26" t="s">
        <v>108</v>
      </c>
      <c r="C24" s="45" t="s">
        <v>114</v>
      </c>
      <c r="D24" s="43" t="s">
        <v>109</v>
      </c>
      <c r="E24" s="43">
        <f>2016-(MID(C24,10,4))</f>
        <v>18</v>
      </c>
      <c r="F24" s="43">
        <f>2016-(MID(C24,1,4))</f>
        <v>39</v>
      </c>
      <c r="G24" s="43" t="s">
        <v>110</v>
      </c>
      <c r="H24" s="44">
        <v>41730</v>
      </c>
      <c r="I24" s="44">
        <v>43191</v>
      </c>
      <c r="J24" s="26" t="s">
        <v>92</v>
      </c>
      <c r="K24" s="43" t="s">
        <v>107</v>
      </c>
      <c r="L24" s="40" t="s">
        <v>106</v>
      </c>
      <c r="M24" s="26"/>
      <c r="N24" s="43" t="s">
        <v>30</v>
      </c>
      <c r="O24" s="43"/>
      <c r="P24" s="43"/>
      <c r="Q24" s="51" t="str">
        <f>IF(MID(C24,17,1)="1","Laki-Laki","Perempuan")</f>
        <v>Laki-Laki</v>
      </c>
      <c r="R24" s="2"/>
      <c r="S24" s="2"/>
    </row>
    <row r="25" spans="1:22" ht="16.5" customHeight="1">
      <c r="A25" s="77">
        <v>9</v>
      </c>
      <c r="B25" s="73" t="s">
        <v>53</v>
      </c>
      <c r="C25" s="88" t="s">
        <v>79</v>
      </c>
      <c r="D25" s="80" t="s">
        <v>54</v>
      </c>
      <c r="E25" s="80">
        <f t="shared" ref="E25:E27" si="2">2016-(MID(C25,10,4))</f>
        <v>22</v>
      </c>
      <c r="F25" s="80">
        <f>2015-(MID(C25,1,4))</f>
        <v>43</v>
      </c>
      <c r="G25" s="69" t="s">
        <v>52</v>
      </c>
      <c r="H25" s="70">
        <v>41730</v>
      </c>
      <c r="I25" s="91">
        <v>43191</v>
      </c>
      <c r="J25" s="73" t="s">
        <v>128</v>
      </c>
      <c r="K25" s="73" t="s">
        <v>38</v>
      </c>
      <c r="L25" s="75" t="s">
        <v>101</v>
      </c>
      <c r="M25" s="71"/>
      <c r="N25" s="69" t="s">
        <v>30</v>
      </c>
      <c r="O25" s="69" t="s">
        <v>31</v>
      </c>
      <c r="P25" s="69" t="s">
        <v>50</v>
      </c>
      <c r="Q25" s="98" t="str">
        <f>IF(MID(C25,17,1)="1","Laki-Laki","Perempuan")</f>
        <v>Laki-Laki</v>
      </c>
      <c r="R25" s="102"/>
      <c r="S25" s="102" t="s">
        <v>120</v>
      </c>
    </row>
    <row r="26" spans="1:22" ht="22.5" customHeight="1">
      <c r="A26" s="78"/>
      <c r="B26" s="74"/>
      <c r="C26" s="89"/>
      <c r="D26" s="81"/>
      <c r="E26" s="81"/>
      <c r="F26" s="81"/>
      <c r="G26" s="69"/>
      <c r="H26" s="70"/>
      <c r="I26" s="92"/>
      <c r="J26" s="74"/>
      <c r="K26" s="74"/>
      <c r="L26" s="76"/>
      <c r="M26" s="72"/>
      <c r="N26" s="69"/>
      <c r="O26" s="69"/>
      <c r="P26" s="69"/>
      <c r="Q26" s="98"/>
      <c r="R26" s="105"/>
      <c r="S26" s="105"/>
    </row>
    <row r="27" spans="1:22" ht="20.25" customHeight="1">
      <c r="A27" s="77">
        <v>10</v>
      </c>
      <c r="B27" s="73" t="s">
        <v>55</v>
      </c>
      <c r="C27" s="88" t="s">
        <v>80</v>
      </c>
      <c r="D27" s="73" t="s">
        <v>56</v>
      </c>
      <c r="E27" s="80">
        <f t="shared" si="2"/>
        <v>6</v>
      </c>
      <c r="F27" s="80">
        <f>2016-(MID(C27,1,4))</f>
        <v>46</v>
      </c>
      <c r="G27" s="69" t="s">
        <v>52</v>
      </c>
      <c r="H27" s="70">
        <v>42461</v>
      </c>
      <c r="I27" s="91">
        <v>43922</v>
      </c>
      <c r="J27" s="73" t="s">
        <v>90</v>
      </c>
      <c r="K27" s="73" t="s">
        <v>38</v>
      </c>
      <c r="L27" s="75" t="s">
        <v>101</v>
      </c>
      <c r="M27" s="71"/>
      <c r="N27" s="69" t="s">
        <v>27</v>
      </c>
      <c r="O27" s="69" t="s">
        <v>28</v>
      </c>
      <c r="P27" s="69" t="s">
        <v>58</v>
      </c>
      <c r="Q27" s="98" t="str">
        <f>IF(MID(C27,15,1)="1","Laki-Laki","Perempuan")</f>
        <v>Laki-Laki</v>
      </c>
      <c r="R27" s="102" t="s">
        <v>120</v>
      </c>
      <c r="S27" s="102"/>
    </row>
    <row r="28" spans="1:22">
      <c r="A28" s="78"/>
      <c r="B28" s="74"/>
      <c r="C28" s="89"/>
      <c r="D28" s="74"/>
      <c r="E28" s="81"/>
      <c r="F28" s="81"/>
      <c r="G28" s="69"/>
      <c r="H28" s="70"/>
      <c r="I28" s="92"/>
      <c r="J28" s="74"/>
      <c r="K28" s="74"/>
      <c r="L28" s="76"/>
      <c r="M28" s="72"/>
      <c r="N28" s="69"/>
      <c r="O28" s="69"/>
      <c r="P28" s="69"/>
      <c r="Q28" s="98"/>
      <c r="R28" s="105"/>
      <c r="S28" s="105"/>
    </row>
    <row r="29" spans="1:22" ht="36.75" customHeight="1">
      <c r="A29" s="39">
        <v>11</v>
      </c>
      <c r="B29" s="11" t="s">
        <v>60</v>
      </c>
      <c r="C29" s="10" t="s">
        <v>81</v>
      </c>
      <c r="D29" s="38" t="s">
        <v>61</v>
      </c>
      <c r="E29" s="38">
        <f t="shared" ref="E29:E30" si="3">2016-(MID(C29,10,4))</f>
        <v>6</v>
      </c>
      <c r="F29" s="38">
        <f>2016-(MID(C29,1,4))</f>
        <v>30</v>
      </c>
      <c r="G29" s="38" t="s">
        <v>57</v>
      </c>
      <c r="H29" s="36">
        <v>41730</v>
      </c>
      <c r="I29" s="36">
        <v>43193</v>
      </c>
      <c r="J29" s="38" t="s">
        <v>95</v>
      </c>
      <c r="K29" s="43" t="s">
        <v>107</v>
      </c>
      <c r="L29" s="41" t="s">
        <v>101</v>
      </c>
      <c r="M29" s="38"/>
      <c r="N29" s="38" t="s">
        <v>30</v>
      </c>
      <c r="O29" s="35" t="s">
        <v>62</v>
      </c>
      <c r="P29" s="38" t="s">
        <v>63</v>
      </c>
      <c r="Q29" s="51" t="str">
        <f>IF(MID(C29,15,1)="1","Laki-Laki","Perempuan")</f>
        <v>Laki-Laki</v>
      </c>
      <c r="R29" s="2"/>
      <c r="S29" s="2" t="s">
        <v>120</v>
      </c>
    </row>
    <row r="30" spans="1:22" ht="40">
      <c r="A30" s="39">
        <v>12</v>
      </c>
      <c r="B30" s="38" t="s">
        <v>64</v>
      </c>
      <c r="C30" s="37" t="s">
        <v>65</v>
      </c>
      <c r="D30" s="38" t="s">
        <v>66</v>
      </c>
      <c r="E30" s="38">
        <f t="shared" si="3"/>
        <v>6</v>
      </c>
      <c r="F30" s="38">
        <f t="shared" ref="F30" si="4">2016-(MID(C30,1,4))</f>
        <v>31</v>
      </c>
      <c r="G30" s="38" t="s">
        <v>57</v>
      </c>
      <c r="H30" s="36">
        <v>41730</v>
      </c>
      <c r="I30" s="36">
        <v>43191</v>
      </c>
      <c r="J30" s="38" t="s">
        <v>94</v>
      </c>
      <c r="K30" s="43" t="s">
        <v>107</v>
      </c>
      <c r="L30" s="40" t="s">
        <v>101</v>
      </c>
      <c r="M30" s="38"/>
      <c r="N30" s="38" t="s">
        <v>30</v>
      </c>
      <c r="O30" s="38" t="s">
        <v>36</v>
      </c>
      <c r="P30" s="38" t="s">
        <v>67</v>
      </c>
      <c r="Q30" s="51" t="str">
        <f t="shared" ref="Q30" si="5">IF(MID(C30,15,1)="1","Laki-Laki","Perempuan")</f>
        <v>Laki-Laki</v>
      </c>
      <c r="R30" s="2" t="s">
        <v>120</v>
      </c>
      <c r="S30" s="2" t="s">
        <v>120</v>
      </c>
    </row>
    <row r="31" spans="1:22" ht="31.5" customHeight="1">
      <c r="A31" s="42">
        <v>13</v>
      </c>
      <c r="B31" s="14" t="s">
        <v>68</v>
      </c>
      <c r="C31" s="12" t="s">
        <v>69</v>
      </c>
      <c r="D31" s="14" t="s">
        <v>70</v>
      </c>
      <c r="E31" s="14">
        <f>2016-(MID(C31,10,4))</f>
        <v>6</v>
      </c>
      <c r="F31" s="14">
        <f>2016-(MID(C31,1,4))</f>
        <v>30</v>
      </c>
      <c r="G31" s="14" t="s">
        <v>57</v>
      </c>
      <c r="H31" s="13">
        <v>41730</v>
      </c>
      <c r="I31" s="13">
        <v>43191</v>
      </c>
      <c r="J31" s="43" t="s">
        <v>111</v>
      </c>
      <c r="K31" s="43" t="s">
        <v>107</v>
      </c>
      <c r="L31" s="40" t="s">
        <v>105</v>
      </c>
      <c r="M31" s="14"/>
      <c r="N31" s="14" t="s">
        <v>27</v>
      </c>
      <c r="O31" s="14" t="s">
        <v>71</v>
      </c>
      <c r="P31" s="14" t="s">
        <v>50</v>
      </c>
      <c r="Q31" s="51" t="str">
        <f>IF(MID(C31,17,1)="1","Laki-Laki","Perempuan")</f>
        <v>Laki-Laki</v>
      </c>
      <c r="R31" s="2"/>
      <c r="S31" s="2"/>
    </row>
    <row r="32" spans="1:22" ht="31.5" customHeight="1">
      <c r="A32" s="42">
        <v>14</v>
      </c>
      <c r="B32" s="53" t="s">
        <v>73</v>
      </c>
      <c r="C32" s="45" t="s">
        <v>74</v>
      </c>
      <c r="D32" s="53" t="s">
        <v>75</v>
      </c>
      <c r="E32" s="53">
        <f t="shared" ref="E32" si="6">2016-(MID(C32,10,4))</f>
        <v>5</v>
      </c>
      <c r="F32" s="53">
        <f t="shared" ref="F32" si="7">2016-(MID(C32,1,4))</f>
        <v>28</v>
      </c>
      <c r="G32" s="53" t="s">
        <v>57</v>
      </c>
      <c r="H32" s="54">
        <v>42095</v>
      </c>
      <c r="I32" s="54">
        <v>43556</v>
      </c>
      <c r="J32" s="53" t="s">
        <v>121</v>
      </c>
      <c r="K32" s="53" t="s">
        <v>59</v>
      </c>
      <c r="L32" s="34"/>
      <c r="M32" s="53"/>
      <c r="N32" s="53" t="s">
        <v>27</v>
      </c>
      <c r="O32" s="53" t="s">
        <v>51</v>
      </c>
      <c r="P32" s="53" t="s">
        <v>72</v>
      </c>
      <c r="Q32" s="55" t="str">
        <f>IF(MID(C32,17,2)="2","Laki-Laki","Perempuan")</f>
        <v>Perempuan</v>
      </c>
      <c r="R32" s="56"/>
      <c r="S32" s="56"/>
    </row>
    <row r="33" spans="1:19">
      <c r="A33" s="6"/>
      <c r="B33" s="6"/>
      <c r="C33" s="7"/>
      <c r="D33" s="6"/>
      <c r="E33" s="6"/>
      <c r="F33" s="6"/>
      <c r="G33" s="6"/>
      <c r="H33" s="8"/>
      <c r="I33" s="8"/>
      <c r="J33" s="6"/>
      <c r="K33" s="6"/>
      <c r="L33" s="6"/>
      <c r="M33" s="6"/>
      <c r="N33" s="6"/>
      <c r="O33" s="6"/>
      <c r="P33" s="6"/>
      <c r="Q33" s="6"/>
    </row>
    <row r="34" spans="1:19" ht="16.5" customHeight="1">
      <c r="K34" s="33"/>
      <c r="L34" s="32"/>
      <c r="M34" s="94" t="s">
        <v>129</v>
      </c>
      <c r="N34" s="94"/>
      <c r="O34" s="94"/>
      <c r="P34" s="94"/>
      <c r="Q34" s="94"/>
      <c r="R34" s="94"/>
      <c r="S34" s="94"/>
    </row>
    <row r="35" spans="1:19">
      <c r="M35" s="95" t="s">
        <v>82</v>
      </c>
      <c r="N35" s="95"/>
      <c r="O35" s="95"/>
      <c r="P35" s="95"/>
      <c r="Q35" s="95"/>
      <c r="R35" s="95"/>
      <c r="S35" s="95"/>
    </row>
    <row r="36" spans="1:19">
      <c r="M36" s="96" t="s">
        <v>83</v>
      </c>
      <c r="N36" s="96"/>
      <c r="O36" s="96"/>
      <c r="P36" s="96"/>
      <c r="Q36" s="96"/>
      <c r="R36" s="96"/>
      <c r="S36" s="96"/>
    </row>
    <row r="40" spans="1:19">
      <c r="M40" s="97" t="s">
        <v>96</v>
      </c>
      <c r="N40" s="97"/>
      <c r="O40" s="97"/>
      <c r="P40" s="97"/>
      <c r="Q40" s="97"/>
      <c r="R40" s="97"/>
      <c r="S40" s="97"/>
    </row>
    <row r="41" spans="1:19">
      <c r="M41" s="96" t="s">
        <v>113</v>
      </c>
      <c r="N41" s="96"/>
      <c r="O41" s="96"/>
      <c r="P41" s="96"/>
      <c r="Q41" s="96"/>
      <c r="R41" s="96"/>
      <c r="S41" s="96"/>
    </row>
    <row r="42" spans="1:19">
      <c r="M42" s="93" t="s">
        <v>98</v>
      </c>
      <c r="N42" s="93"/>
      <c r="O42" s="93"/>
      <c r="P42" s="93"/>
      <c r="Q42" s="93"/>
      <c r="R42" s="93"/>
      <c r="S42" s="93"/>
    </row>
  </sheetData>
  <autoFilter ref="A6:Q32"/>
  <mergeCells count="190">
    <mergeCell ref="M41:S41"/>
    <mergeCell ref="M42:S42"/>
    <mergeCell ref="R25:R26"/>
    <mergeCell ref="S25:S26"/>
    <mergeCell ref="R27:R28"/>
    <mergeCell ref="S27:S28"/>
    <mergeCell ref="M34:S34"/>
    <mergeCell ref="M35:S35"/>
    <mergeCell ref="M36:S36"/>
    <mergeCell ref="M40:S40"/>
    <mergeCell ref="Q25:Q26"/>
    <mergeCell ref="Q27:Q28"/>
    <mergeCell ref="P25:P26"/>
    <mergeCell ref="P27:P28"/>
    <mergeCell ref="N27:N28"/>
    <mergeCell ref="R18:R19"/>
    <mergeCell ref="S18:S19"/>
    <mergeCell ref="R20:R21"/>
    <mergeCell ref="S20:S21"/>
    <mergeCell ref="R22:R23"/>
    <mergeCell ref="S22:S23"/>
    <mergeCell ref="R6:R8"/>
    <mergeCell ref="S6:S8"/>
    <mergeCell ref="R10:R11"/>
    <mergeCell ref="S10:S11"/>
    <mergeCell ref="R12:R13"/>
    <mergeCell ref="S12:S13"/>
    <mergeCell ref="S14:S15"/>
    <mergeCell ref="R16:R17"/>
    <mergeCell ref="S16:S17"/>
    <mergeCell ref="R14:R15"/>
    <mergeCell ref="O22:O23"/>
    <mergeCell ref="M25:M26"/>
    <mergeCell ref="M27:M28"/>
    <mergeCell ref="O25:O26"/>
    <mergeCell ref="O27:O28"/>
    <mergeCell ref="N22:N23"/>
    <mergeCell ref="N25:N26"/>
    <mergeCell ref="M22:M23"/>
    <mergeCell ref="M6:M8"/>
    <mergeCell ref="N20:N21"/>
    <mergeCell ref="O20:O21"/>
    <mergeCell ref="L18:L19"/>
    <mergeCell ref="N12:N13"/>
    <mergeCell ref="N14:N15"/>
    <mergeCell ref="N16:N17"/>
    <mergeCell ref="N18:N19"/>
    <mergeCell ref="O10:O11"/>
    <mergeCell ref="M14:M15"/>
    <mergeCell ref="M16:M17"/>
    <mergeCell ref="M10:M11"/>
    <mergeCell ref="O12:O13"/>
    <mergeCell ref="O14:O15"/>
    <mergeCell ref="O16:O17"/>
    <mergeCell ref="O18:O19"/>
    <mergeCell ref="M18:M19"/>
    <mergeCell ref="M12:M13"/>
    <mergeCell ref="M20:M21"/>
    <mergeCell ref="H27:H28"/>
    <mergeCell ref="J27:J28"/>
    <mergeCell ref="I27:I28"/>
    <mergeCell ref="I25:I26"/>
    <mergeCell ref="F27:F28"/>
    <mergeCell ref="F25:F26"/>
    <mergeCell ref="H22:H23"/>
    <mergeCell ref="L20:L21"/>
    <mergeCell ref="I22:I23"/>
    <mergeCell ref="J22:J23"/>
    <mergeCell ref="L25:L26"/>
    <mergeCell ref="L27:L28"/>
    <mergeCell ref="K25:K26"/>
    <mergeCell ref="K27:K28"/>
    <mergeCell ref="J25:J26"/>
    <mergeCell ref="L22:L23"/>
    <mergeCell ref="D25:D26"/>
    <mergeCell ref="C25:C26"/>
    <mergeCell ref="H25:H26"/>
    <mergeCell ref="K22:K23"/>
    <mergeCell ref="C18:C19"/>
    <mergeCell ref="C14:C15"/>
    <mergeCell ref="K16:K17"/>
    <mergeCell ref="D16:D17"/>
    <mergeCell ref="K20:K21"/>
    <mergeCell ref="D18:D19"/>
    <mergeCell ref="E18:E19"/>
    <mergeCell ref="J14:J15"/>
    <mergeCell ref="K14:K15"/>
    <mergeCell ref="I14:I15"/>
    <mergeCell ref="E16:E17"/>
    <mergeCell ref="J6:J8"/>
    <mergeCell ref="J20:J21"/>
    <mergeCell ref="G12:G13"/>
    <mergeCell ref="G14:G15"/>
    <mergeCell ref="G16:G17"/>
    <mergeCell ref="G18:G19"/>
    <mergeCell ref="C6:C8"/>
    <mergeCell ref="J18:J19"/>
    <mergeCell ref="I18:I19"/>
    <mergeCell ref="D14:D15"/>
    <mergeCell ref="E14:E15"/>
    <mergeCell ref="F14:F15"/>
    <mergeCell ref="J12:J13"/>
    <mergeCell ref="L12:L13"/>
    <mergeCell ref="N10:N11"/>
    <mergeCell ref="L16:L17"/>
    <mergeCell ref="L14:L15"/>
    <mergeCell ref="L10:L11"/>
    <mergeCell ref="F16:F17"/>
    <mergeCell ref="C16:C17"/>
    <mergeCell ref="B16:B17"/>
    <mergeCell ref="I12:I13"/>
    <mergeCell ref="B14:B15"/>
    <mergeCell ref="K10:K11"/>
    <mergeCell ref="K12:K13"/>
    <mergeCell ref="Q20:Q21"/>
    <mergeCell ref="Q22:Q23"/>
    <mergeCell ref="P12:P13"/>
    <mergeCell ref="P14:P15"/>
    <mergeCell ref="P16:P17"/>
    <mergeCell ref="P18:P19"/>
    <mergeCell ref="Q18:Q19"/>
    <mergeCell ref="P20:P21"/>
    <mergeCell ref="P22:P23"/>
    <mergeCell ref="A22:A23"/>
    <mergeCell ref="A25:A26"/>
    <mergeCell ref="A27:A28"/>
    <mergeCell ref="G25:G26"/>
    <mergeCell ref="G27:G28"/>
    <mergeCell ref="E22:E23"/>
    <mergeCell ref="F22:F23"/>
    <mergeCell ref="D22:D23"/>
    <mergeCell ref="C22:C23"/>
    <mergeCell ref="B22:B23"/>
    <mergeCell ref="G22:G23"/>
    <mergeCell ref="B25:B26"/>
    <mergeCell ref="E25:E26"/>
    <mergeCell ref="E27:E28"/>
    <mergeCell ref="D27:D28"/>
    <mergeCell ref="C27:C28"/>
    <mergeCell ref="B27:B28"/>
    <mergeCell ref="A1:Q1"/>
    <mergeCell ref="A2:Q2"/>
    <mergeCell ref="A3:Q3"/>
    <mergeCell ref="A5:Q5"/>
    <mergeCell ref="A6:A8"/>
    <mergeCell ref="A12:A13"/>
    <mergeCell ref="A14:A15"/>
    <mergeCell ref="A16:A17"/>
    <mergeCell ref="Q10:Q11"/>
    <mergeCell ref="Q12:Q13"/>
    <mergeCell ref="Q14:Q15"/>
    <mergeCell ref="Q16:Q17"/>
    <mergeCell ref="P10:P11"/>
    <mergeCell ref="I16:I17"/>
    <mergeCell ref="J16:J17"/>
    <mergeCell ref="A10:A11"/>
    <mergeCell ref="K6:K7"/>
    <mergeCell ref="B6:B8"/>
    <mergeCell ref="O6:O8"/>
    <mergeCell ref="B10:B11"/>
    <mergeCell ref="I20:I21"/>
    <mergeCell ref="C10:C11"/>
    <mergeCell ref="E10:E11"/>
    <mergeCell ref="F10:F11"/>
    <mergeCell ref="B20:B21"/>
    <mergeCell ref="B18:B19"/>
    <mergeCell ref="H18:H19"/>
    <mergeCell ref="K18:K19"/>
    <mergeCell ref="F18:F19"/>
    <mergeCell ref="D10:D11"/>
    <mergeCell ref="G10:G11"/>
    <mergeCell ref="H10:H11"/>
    <mergeCell ref="I10:I11"/>
    <mergeCell ref="J10:J11"/>
    <mergeCell ref="A20:A21"/>
    <mergeCell ref="H12:H13"/>
    <mergeCell ref="H14:H15"/>
    <mergeCell ref="H16:H17"/>
    <mergeCell ref="D12:D13"/>
    <mergeCell ref="H20:H21"/>
    <mergeCell ref="C20:C21"/>
    <mergeCell ref="D20:D21"/>
    <mergeCell ref="E20:E21"/>
    <mergeCell ref="F20:F21"/>
    <mergeCell ref="B12:B13"/>
    <mergeCell ref="E12:E13"/>
    <mergeCell ref="F12:F13"/>
    <mergeCell ref="A18:A19"/>
    <mergeCell ref="C12:C13"/>
    <mergeCell ref="G20:G21"/>
  </mergeCells>
  <pageMargins left="0.44930555555555601" right="0.44930555555555601" top="0.5" bottom="0.5" header="0.3" footer="0.3"/>
  <pageSetup paperSize="5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DUK 2018</vt:lpstr>
      <vt:lpstr>'DUK 2018'!Print_Area</vt:lpstr>
      <vt:lpstr>'DUK 2018'!Print_Titles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2018-03-15T03:27:55Z</cp:lastPrinted>
  <dcterms:created xsi:type="dcterms:W3CDTF">2015-10-19T02:08:00Z</dcterms:created>
  <dcterms:modified xsi:type="dcterms:W3CDTF">2018-08-27T02:45:04Z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