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348" yWindow="-12" windowWidth="7704" windowHeight="9108" firstSheet="4" activeTab="4"/>
  </bookViews>
  <sheets>
    <sheet name="Tabel 2.3" sheetId="14" r:id="rId1"/>
    <sheet name="Tabel 2.4" sheetId="15" r:id="rId2"/>
    <sheet name="Tabel 3.2" sheetId="17" r:id="rId3"/>
    <sheet name="Tabel 3.6" sheetId="16" r:id="rId4"/>
    <sheet name="Tabel 5.1" sheetId="10" r:id="rId5"/>
    <sheet name="Tabel 6.2" sheetId="18" r:id="rId6"/>
    <sheet name="Lampiran 1" sheetId="11" r:id="rId7"/>
  </sheets>
  <definedNames>
    <definedName name="_1B.Aparatur_1">"$#REF!.$#REF!$#REF!"</definedName>
    <definedName name="_2B.Aparatur_2">"$#REF!.$#REF!$#REF!"</definedName>
    <definedName name="_3B.Aparatur_3">"$#REF!.$#REF!$#REF!"</definedName>
    <definedName name="_4B.Publik_1">"$#REF!.$#REF!$#REF!"</definedName>
    <definedName name="_5B.Publik_2">"$#REF!.$#REF!$#REF!"</definedName>
    <definedName name="_6B.Publik_3">"$#REF!.$#REF!$#REF!"</definedName>
    <definedName name="_7Excel_BuiltIn_Print_Titles_2">#N/A</definedName>
    <definedName name="B.Aparatur" localSheetId="1">#REF!</definedName>
    <definedName name="B.Aparatur" localSheetId="2">#REF!</definedName>
    <definedName name="B.Aparatur" localSheetId="3">#REF!</definedName>
    <definedName name="B.Aparatur" localSheetId="5">#REF!</definedName>
    <definedName name="B.Aparatur">#REF!</definedName>
    <definedName name="B.Publik" localSheetId="1">#REF!</definedName>
    <definedName name="B.Publik" localSheetId="2">#REF!</definedName>
    <definedName name="B.Publik" localSheetId="3">#REF!</definedName>
    <definedName name="B.Publik" localSheetId="5">#REF!</definedName>
    <definedName name="B.Publik">#REF!</definedName>
    <definedName name="dd" localSheetId="1">#REF!</definedName>
    <definedName name="dd" localSheetId="2">#REF!</definedName>
    <definedName name="dd" localSheetId="3">#REF!</definedName>
    <definedName name="dd" localSheetId="5">#REF!</definedName>
    <definedName name="dd">#REF!</definedName>
    <definedName name="Excel_BuiltIn_Print_Titles">#N/A</definedName>
    <definedName name="_xlnm.Print_Area" localSheetId="4">'Tabel 5.1'!$A$85:$AD$157</definedName>
    <definedName name="_xlnm.Print_Titles" localSheetId="6">'Lampiran 1'!$17:$18</definedName>
    <definedName name="_xlnm.Print_Titles" localSheetId="0">'Tabel 2.3'!$6:$7</definedName>
    <definedName name="_xlnm.Print_Titles" localSheetId="1">'Tabel 2.4'!$7:$8</definedName>
    <definedName name="_xlnm.Print_Titles" localSheetId="2">'Tabel 3.2'!#REF!</definedName>
    <definedName name="_xlnm.Print_Titles" localSheetId="3">'Tabel 3.6'!$9:$10</definedName>
    <definedName name="_xlnm.Print_Titles" localSheetId="4">'Tabel 5.1'!$13:$15</definedName>
    <definedName name="_xlnm.Print_Titles" localSheetId="5">'Tabel 6.2'!$5:$6</definedName>
  </definedNames>
  <calcPr calcId="144525"/>
</workbook>
</file>

<file path=xl/calcChain.xml><?xml version="1.0" encoding="utf-8"?>
<calcChain xmlns="http://schemas.openxmlformats.org/spreadsheetml/2006/main">
  <c r="Z157" i="10" l="1"/>
  <c r="X157" i="10"/>
  <c r="V157" i="10"/>
  <c r="T157" i="10"/>
  <c r="R157" i="10"/>
  <c r="P157" i="10"/>
  <c r="AB157" i="10" s="1"/>
  <c r="R156" i="10" l="1"/>
  <c r="R155" i="10"/>
  <c r="R154" i="10"/>
  <c r="P153" i="10"/>
  <c r="AA152" i="10"/>
  <c r="R152" i="10"/>
  <c r="T152" i="10" s="1"/>
  <c r="AA151" i="10"/>
  <c r="R151" i="10"/>
  <c r="T151" i="10" s="1"/>
  <c r="V151" i="10" s="1"/>
  <c r="P150" i="10"/>
  <c r="AA149" i="10"/>
  <c r="Z149" i="10"/>
  <c r="V149" i="10"/>
  <c r="AB149" i="10" s="1"/>
  <c r="AA148" i="10"/>
  <c r="Z148" i="10"/>
  <c r="V148" i="10"/>
  <c r="AB148" i="10" s="1"/>
  <c r="AB147" i="10"/>
  <c r="AA147" i="10"/>
  <c r="T147" i="10"/>
  <c r="AA146" i="10"/>
  <c r="T146" i="10"/>
  <c r="T145" i="10" s="1"/>
  <c r="R145" i="10"/>
  <c r="P145" i="10"/>
  <c r="AA144" i="10"/>
  <c r="Z144" i="10"/>
  <c r="V144" i="10"/>
  <c r="R144" i="10"/>
  <c r="AB144" i="10" s="1"/>
  <c r="AA143" i="10"/>
  <c r="Z143" i="10"/>
  <c r="V143" i="10"/>
  <c r="R143" i="10"/>
  <c r="AB143" i="10" s="1"/>
  <c r="AA142" i="10"/>
  <c r="V142" i="10"/>
  <c r="R142" i="10"/>
  <c r="AB142" i="10" s="1"/>
  <c r="AA141" i="10"/>
  <c r="Z141" i="10"/>
  <c r="V141" i="10"/>
  <c r="R141" i="10"/>
  <c r="AB141" i="10" s="1"/>
  <c r="AA140" i="10"/>
  <c r="AA139" i="10"/>
  <c r="R139" i="10"/>
  <c r="T139" i="10" s="1"/>
  <c r="AA138" i="10"/>
  <c r="R138" i="10"/>
  <c r="T138" i="10" s="1"/>
  <c r="AA137" i="10"/>
  <c r="R137" i="10"/>
  <c r="T137" i="10" s="1"/>
  <c r="V137" i="10" s="1"/>
  <c r="P136" i="10"/>
  <c r="AA135" i="10"/>
  <c r="R135" i="10"/>
  <c r="T135" i="10" s="1"/>
  <c r="AB134" i="10"/>
  <c r="AA134" i="10"/>
  <c r="V134" i="10"/>
  <c r="R134" i="10"/>
  <c r="AA133" i="10"/>
  <c r="R133" i="10"/>
  <c r="T133" i="10" s="1"/>
  <c r="V133" i="10" s="1"/>
  <c r="AA132" i="10"/>
  <c r="T132" i="10"/>
  <c r="AA131" i="10"/>
  <c r="X131" i="10"/>
  <c r="V131" i="10"/>
  <c r="R131" i="10"/>
  <c r="AB131" i="10" s="1"/>
  <c r="AA130" i="10"/>
  <c r="Z130" i="10"/>
  <c r="V130" i="10"/>
  <c r="R130" i="10"/>
  <c r="AB130" i="10" s="1"/>
  <c r="P129" i="10"/>
  <c r="AA128" i="10"/>
  <c r="R128" i="10"/>
  <c r="AA127" i="10"/>
  <c r="R127" i="10"/>
  <c r="AA126" i="10"/>
  <c r="AA125" i="10"/>
  <c r="R125" i="10"/>
  <c r="P120" i="10"/>
  <c r="AA119" i="10"/>
  <c r="R119" i="10"/>
  <c r="T119" i="10" s="1"/>
  <c r="T118" i="10" s="1"/>
  <c r="R118" i="10"/>
  <c r="P118" i="10"/>
  <c r="AA117" i="10"/>
  <c r="R117" i="10"/>
  <c r="P116" i="10"/>
  <c r="AA115" i="10"/>
  <c r="R115" i="10"/>
  <c r="T115" i="10" s="1"/>
  <c r="V115" i="10" s="1"/>
  <c r="AA114" i="10"/>
  <c r="T114" i="10"/>
  <c r="V114" i="10" s="1"/>
  <c r="X114" i="10" s="1"/>
  <c r="Z114" i="10" s="1"/>
  <c r="R114" i="10"/>
  <c r="AA113" i="10"/>
  <c r="R113" i="10"/>
  <c r="T113" i="10" s="1"/>
  <c r="V113" i="10" s="1"/>
  <c r="X113" i="10" s="1"/>
  <c r="Z113" i="10" s="1"/>
  <c r="AA112" i="10"/>
  <c r="T112" i="10"/>
  <c r="R112" i="10"/>
  <c r="AA111" i="10"/>
  <c r="V111" i="10"/>
  <c r="X111" i="10" s="1"/>
  <c r="Z111" i="10" s="1"/>
  <c r="R111" i="10"/>
  <c r="T111" i="10" s="1"/>
  <c r="AA110" i="10"/>
  <c r="R110" i="10"/>
  <c r="T110" i="10" s="1"/>
  <c r="V110" i="10" s="1"/>
  <c r="X110" i="10" s="1"/>
  <c r="Z110" i="10" s="1"/>
  <c r="AA109" i="10"/>
  <c r="R109" i="10"/>
  <c r="T109" i="10" s="1"/>
  <c r="V109" i="10" s="1"/>
  <c r="X109" i="10" s="1"/>
  <c r="Z109" i="10" s="1"/>
  <c r="AA108" i="10"/>
  <c r="T108" i="10"/>
  <c r="R108" i="10"/>
  <c r="AA107" i="10"/>
  <c r="R107" i="10"/>
  <c r="T107" i="10" s="1"/>
  <c r="V107" i="10" s="1"/>
  <c r="X107" i="10" s="1"/>
  <c r="Z107" i="10" s="1"/>
  <c r="AA106" i="10"/>
  <c r="T106" i="10"/>
  <c r="V106" i="10" s="1"/>
  <c r="X106" i="10" s="1"/>
  <c r="Z106" i="10" s="1"/>
  <c r="R106" i="10"/>
  <c r="AA105" i="10"/>
  <c r="R105" i="10"/>
  <c r="T105" i="10" s="1"/>
  <c r="V105" i="10" s="1"/>
  <c r="X105" i="10" s="1"/>
  <c r="Z105" i="10" s="1"/>
  <c r="AA104" i="10"/>
  <c r="R104" i="10"/>
  <c r="P103" i="10"/>
  <c r="AA102" i="10"/>
  <c r="R102" i="10"/>
  <c r="T102" i="10" s="1"/>
  <c r="V102" i="10" s="1"/>
  <c r="X102" i="10" s="1"/>
  <c r="Z102" i="10" s="1"/>
  <c r="AA101" i="10"/>
  <c r="R101" i="10"/>
  <c r="T101" i="10" s="1"/>
  <c r="AA100" i="10"/>
  <c r="R100" i="10"/>
  <c r="T100" i="10" s="1"/>
  <c r="V100" i="10" s="1"/>
  <c r="X100" i="10" s="1"/>
  <c r="Z100" i="10" s="1"/>
  <c r="AA99" i="10"/>
  <c r="T99" i="10"/>
  <c r="V99" i="10" s="1"/>
  <c r="X99" i="10" s="1"/>
  <c r="Z99" i="10" s="1"/>
  <c r="R99" i="10"/>
  <c r="AA98" i="10"/>
  <c r="R98" i="10"/>
  <c r="T98" i="10" s="1"/>
  <c r="V98" i="10" s="1"/>
  <c r="X98" i="10" s="1"/>
  <c r="Z98" i="10" s="1"/>
  <c r="AA97" i="10"/>
  <c r="R97" i="10"/>
  <c r="T97" i="10" s="1"/>
  <c r="AA96" i="10"/>
  <c r="R96" i="10"/>
  <c r="AA95" i="10"/>
  <c r="R95" i="10"/>
  <c r="T95" i="10" s="1"/>
  <c r="V95" i="10" s="1"/>
  <c r="X95" i="10" s="1"/>
  <c r="Z95" i="10" s="1"/>
  <c r="AA94" i="10"/>
  <c r="R94" i="10"/>
  <c r="T94" i="10" s="1"/>
  <c r="V94" i="10" s="1"/>
  <c r="X94" i="10" s="1"/>
  <c r="Z94" i="10" s="1"/>
  <c r="AA93" i="10"/>
  <c r="T93" i="10"/>
  <c r="R93" i="10"/>
  <c r="AA92" i="10"/>
  <c r="R92" i="10"/>
  <c r="AA91" i="10"/>
  <c r="R91" i="10"/>
  <c r="T91" i="10" s="1"/>
  <c r="AA90" i="10"/>
  <c r="R90" i="10"/>
  <c r="T90" i="10" s="1"/>
  <c r="V90" i="10" s="1"/>
  <c r="P89" i="10"/>
  <c r="T128" i="10" l="1"/>
  <c r="V128" i="10" s="1"/>
  <c r="X128" i="10" s="1"/>
  <c r="Z128" i="10" s="1"/>
  <c r="V146" i="10"/>
  <c r="X146" i="10" s="1"/>
  <c r="V91" i="10"/>
  <c r="X91" i="10" s="1"/>
  <c r="Z91" i="10" s="1"/>
  <c r="X133" i="10"/>
  <c r="Z133" i="10" s="1"/>
  <c r="AB93" i="10"/>
  <c r="X90" i="10"/>
  <c r="X115" i="10"/>
  <c r="Z115" i="10" s="1"/>
  <c r="AB102" i="10"/>
  <c r="V132" i="10"/>
  <c r="X132" i="10" s="1"/>
  <c r="Z132" i="10" s="1"/>
  <c r="V93" i="10"/>
  <c r="X93" i="10" s="1"/>
  <c r="Z93" i="10" s="1"/>
  <c r="V101" i="10"/>
  <c r="X101" i="10" s="1"/>
  <c r="Z101" i="10" s="1"/>
  <c r="T104" i="10"/>
  <c r="V112" i="10"/>
  <c r="X112" i="10" s="1"/>
  <c r="Z112" i="10" s="1"/>
  <c r="V138" i="10"/>
  <c r="X138" i="10" s="1"/>
  <c r="Z138" i="10" s="1"/>
  <c r="T92" i="10"/>
  <c r="V92" i="10" s="1"/>
  <c r="X92" i="10" s="1"/>
  <c r="Z92" i="10" s="1"/>
  <c r="AB94" i="10"/>
  <c r="AB98" i="10"/>
  <c r="R103" i="10"/>
  <c r="AB109" i="10"/>
  <c r="V119" i="10"/>
  <c r="T129" i="10"/>
  <c r="Z131" i="10"/>
  <c r="AB137" i="10"/>
  <c r="X145" i="10"/>
  <c r="Z146" i="10"/>
  <c r="Z145" i="10" s="1"/>
  <c r="AB95" i="10"/>
  <c r="V97" i="10"/>
  <c r="X97" i="10" s="1"/>
  <c r="Z97" i="10" s="1"/>
  <c r="AB99" i="10"/>
  <c r="AB100" i="10"/>
  <c r="V108" i="10"/>
  <c r="X108" i="10" s="1"/>
  <c r="Z108" i="10" s="1"/>
  <c r="Z103" i="10" s="1"/>
  <c r="AB110" i="10"/>
  <c r="AB111" i="10"/>
  <c r="T117" i="10"/>
  <c r="R116" i="10"/>
  <c r="T125" i="10"/>
  <c r="R120" i="10"/>
  <c r="T127" i="10"/>
  <c r="V127" i="10" s="1"/>
  <c r="X127" i="10" s="1"/>
  <c r="Z127" i="10" s="1"/>
  <c r="AB127" i="10"/>
  <c r="AB135" i="10"/>
  <c r="X137" i="10"/>
  <c r="X151" i="10"/>
  <c r="AB151" i="10" s="1"/>
  <c r="AB105" i="10"/>
  <c r="AB113" i="10"/>
  <c r="R89" i="10"/>
  <c r="T96" i="10"/>
  <c r="V96" i="10" s="1"/>
  <c r="X96" i="10" s="1"/>
  <c r="Z96" i="10" s="1"/>
  <c r="AB106" i="10"/>
  <c r="AB107" i="10"/>
  <c r="AB114" i="10"/>
  <c r="V152" i="10"/>
  <c r="X152" i="10" s="1"/>
  <c r="Z152" i="10" s="1"/>
  <c r="T136" i="10"/>
  <c r="T150" i="10"/>
  <c r="R153" i="10"/>
  <c r="R129" i="10"/>
  <c r="V135" i="10"/>
  <c r="X135" i="10" s="1"/>
  <c r="Z135" i="10" s="1"/>
  <c r="V139" i="10"/>
  <c r="X139" i="10" s="1"/>
  <c r="Z139" i="10" s="1"/>
  <c r="V145" i="10"/>
  <c r="AB145" i="10" s="1"/>
  <c r="T155" i="10"/>
  <c r="V155" i="10" s="1"/>
  <c r="X155" i="10" s="1"/>
  <c r="Z155" i="10" s="1"/>
  <c r="R136" i="10"/>
  <c r="R150" i="10"/>
  <c r="T154" i="10"/>
  <c r="T156" i="10"/>
  <c r="V156" i="10" s="1"/>
  <c r="X156" i="10" s="1"/>
  <c r="Z156" i="10" s="1"/>
  <c r="T73" i="10"/>
  <c r="V73" i="10" s="1"/>
  <c r="X73" i="10" s="1"/>
  <c r="Z73" i="10" s="1"/>
  <c r="V75" i="10"/>
  <c r="Z75" i="10" s="1"/>
  <c r="V76" i="10"/>
  <c r="Z76" i="10" s="1"/>
  <c r="T74" i="10"/>
  <c r="R82" i="10"/>
  <c r="T82" i="10" s="1"/>
  <c r="V82" i="10" s="1"/>
  <c r="X82" i="10" s="1"/>
  <c r="Z82" i="10" s="1"/>
  <c r="R83" i="10"/>
  <c r="T83" i="10" s="1"/>
  <c r="V83" i="10" s="1"/>
  <c r="X83" i="10" s="1"/>
  <c r="Z83" i="10" s="1"/>
  <c r="R81" i="10"/>
  <c r="T81" i="10" s="1"/>
  <c r="V81" i="10" s="1"/>
  <c r="X81" i="10" s="1"/>
  <c r="Z81" i="10" s="1"/>
  <c r="R79" i="10"/>
  <c r="T79" i="10" s="1"/>
  <c r="V79" i="10" s="1"/>
  <c r="R78" i="10"/>
  <c r="T78" i="10" s="1"/>
  <c r="V78" i="10" s="1"/>
  <c r="X78" i="10" s="1"/>
  <c r="Z78" i="10" s="1"/>
  <c r="Z70" i="10"/>
  <c r="Z71" i="10"/>
  <c r="V68" i="10"/>
  <c r="Z68" i="10" s="1"/>
  <c r="V69" i="10"/>
  <c r="V70" i="10"/>
  <c r="V71" i="10"/>
  <c r="R65" i="10"/>
  <c r="T65" i="10" s="1"/>
  <c r="V65" i="10" s="1"/>
  <c r="X65" i="10" s="1"/>
  <c r="Z65" i="10" s="1"/>
  <c r="R66" i="10"/>
  <c r="T66" i="10" s="1"/>
  <c r="V66" i="10" s="1"/>
  <c r="X66" i="10" s="1"/>
  <c r="Z66" i="10" s="1"/>
  <c r="R68" i="10"/>
  <c r="R69" i="10"/>
  <c r="R70" i="10"/>
  <c r="R71" i="10"/>
  <c r="R64" i="10"/>
  <c r="T64" i="10" s="1"/>
  <c r="V64" i="10" s="1"/>
  <c r="X64" i="10" s="1"/>
  <c r="Z64" i="10" s="1"/>
  <c r="V61" i="10"/>
  <c r="T59" i="10"/>
  <c r="V59" i="10" s="1"/>
  <c r="X59" i="10" s="1"/>
  <c r="Z59" i="10" s="1"/>
  <c r="R61" i="10"/>
  <c r="R62" i="10"/>
  <c r="T62" i="10" s="1"/>
  <c r="V62" i="10" s="1"/>
  <c r="X62" i="10" s="1"/>
  <c r="Z62" i="10" s="1"/>
  <c r="R60" i="10"/>
  <c r="T60" i="10" s="1"/>
  <c r="V60" i="10" s="1"/>
  <c r="X60" i="10" s="1"/>
  <c r="Z60" i="10" s="1"/>
  <c r="V58" i="10"/>
  <c r="X58" i="10" s="1"/>
  <c r="Z58" i="10" s="1"/>
  <c r="R58" i="10"/>
  <c r="Z57" i="10"/>
  <c r="V57" i="10"/>
  <c r="R57" i="10"/>
  <c r="R54" i="10"/>
  <c r="T54" i="10" s="1"/>
  <c r="V54" i="10" s="1"/>
  <c r="X54" i="10" s="1"/>
  <c r="Z54" i="10" s="1"/>
  <c r="R55" i="10"/>
  <c r="T55" i="10" s="1"/>
  <c r="V55" i="10" s="1"/>
  <c r="X55" i="10" s="1"/>
  <c r="Z55" i="10" s="1"/>
  <c r="R52" i="10"/>
  <c r="T52" i="10" s="1"/>
  <c r="R46" i="10"/>
  <c r="R45" i="10" s="1"/>
  <c r="R44" i="10"/>
  <c r="T44" i="10" s="1"/>
  <c r="R32" i="10"/>
  <c r="T32" i="10" s="1"/>
  <c r="R33" i="10"/>
  <c r="T33" i="10" s="1"/>
  <c r="V33" i="10" s="1"/>
  <c r="X33" i="10" s="1"/>
  <c r="Z33" i="10" s="1"/>
  <c r="R34" i="10"/>
  <c r="T34" i="10" s="1"/>
  <c r="V34" i="10" s="1"/>
  <c r="X34" i="10" s="1"/>
  <c r="Z34" i="10" s="1"/>
  <c r="R35" i="10"/>
  <c r="T35" i="10" s="1"/>
  <c r="V35" i="10" s="1"/>
  <c r="X35" i="10" s="1"/>
  <c r="Z35" i="10" s="1"/>
  <c r="R36" i="10"/>
  <c r="T36" i="10" s="1"/>
  <c r="V36" i="10" s="1"/>
  <c r="X36" i="10" s="1"/>
  <c r="Z36" i="10" s="1"/>
  <c r="R37" i="10"/>
  <c r="T37" i="10" s="1"/>
  <c r="V37" i="10" s="1"/>
  <c r="X37" i="10" s="1"/>
  <c r="Z37" i="10" s="1"/>
  <c r="R38" i="10"/>
  <c r="T38" i="10" s="1"/>
  <c r="V38" i="10" s="1"/>
  <c r="X38" i="10" s="1"/>
  <c r="Z38" i="10" s="1"/>
  <c r="R39" i="10"/>
  <c r="T39" i="10" s="1"/>
  <c r="V39" i="10" s="1"/>
  <c r="X39" i="10" s="1"/>
  <c r="Z39" i="10" s="1"/>
  <c r="R40" i="10"/>
  <c r="T40" i="10" s="1"/>
  <c r="V40" i="10" s="1"/>
  <c r="X40" i="10" s="1"/>
  <c r="Z40" i="10" s="1"/>
  <c r="R41" i="10"/>
  <c r="T41" i="10" s="1"/>
  <c r="V41" i="10" s="1"/>
  <c r="X41" i="10" s="1"/>
  <c r="Z41" i="10" s="1"/>
  <c r="R42" i="10"/>
  <c r="T42" i="10" s="1"/>
  <c r="V42" i="10" s="1"/>
  <c r="X42" i="10" s="1"/>
  <c r="Z42" i="10" s="1"/>
  <c r="R31" i="10"/>
  <c r="T31" i="10" s="1"/>
  <c r="V31" i="10" s="1"/>
  <c r="X31" i="10" s="1"/>
  <c r="AA28" i="10"/>
  <c r="AA27" i="10"/>
  <c r="R18" i="10"/>
  <c r="T18" i="10" s="1"/>
  <c r="V18" i="10" s="1"/>
  <c r="X18" i="10" s="1"/>
  <c r="Z18" i="10" s="1"/>
  <c r="R19" i="10"/>
  <c r="T19" i="10" s="1"/>
  <c r="V19" i="10" s="1"/>
  <c r="X19" i="10" s="1"/>
  <c r="Z19" i="10" s="1"/>
  <c r="R20" i="10"/>
  <c r="T20" i="10" s="1"/>
  <c r="V20" i="10" s="1"/>
  <c r="X20" i="10" s="1"/>
  <c r="Z20" i="10" s="1"/>
  <c r="R21" i="10"/>
  <c r="T21" i="10" s="1"/>
  <c r="V21" i="10" s="1"/>
  <c r="X21" i="10" s="1"/>
  <c r="Z21" i="10" s="1"/>
  <c r="R22" i="10"/>
  <c r="T22" i="10" s="1"/>
  <c r="V22" i="10" s="1"/>
  <c r="X22" i="10" s="1"/>
  <c r="Z22" i="10" s="1"/>
  <c r="R23" i="10"/>
  <c r="T23" i="10" s="1"/>
  <c r="V23" i="10" s="1"/>
  <c r="X23" i="10" s="1"/>
  <c r="Z23" i="10" s="1"/>
  <c r="R24" i="10"/>
  <c r="T24" i="10" s="1"/>
  <c r="V24" i="10" s="1"/>
  <c r="X24" i="10" s="1"/>
  <c r="Z24" i="10" s="1"/>
  <c r="R25" i="10"/>
  <c r="T25" i="10" s="1"/>
  <c r="V25" i="10" s="1"/>
  <c r="X25" i="10" s="1"/>
  <c r="Z25" i="10" s="1"/>
  <c r="R26" i="10"/>
  <c r="T26" i="10" s="1"/>
  <c r="V26" i="10" s="1"/>
  <c r="X26" i="10" s="1"/>
  <c r="Z26" i="10" s="1"/>
  <c r="R27" i="10"/>
  <c r="T27" i="10" s="1"/>
  <c r="V27" i="10" s="1"/>
  <c r="X27" i="10" s="1"/>
  <c r="Z27" i="10" s="1"/>
  <c r="R28" i="10"/>
  <c r="T28" i="10" s="1"/>
  <c r="V28" i="10" s="1"/>
  <c r="X28" i="10" s="1"/>
  <c r="Z28" i="10" s="1"/>
  <c r="R29" i="10"/>
  <c r="T29" i="10" s="1"/>
  <c r="V29" i="10" s="1"/>
  <c r="X29" i="10" s="1"/>
  <c r="Z29" i="10" s="1"/>
  <c r="R17" i="10"/>
  <c r="P16" i="10"/>
  <c r="P30" i="10"/>
  <c r="P43" i="10"/>
  <c r="P45" i="10"/>
  <c r="P47" i="10"/>
  <c r="P56" i="10"/>
  <c r="P63" i="10"/>
  <c r="P72" i="10"/>
  <c r="P77" i="10"/>
  <c r="P80" i="10"/>
  <c r="AB146" i="10" l="1"/>
  <c r="AB156" i="10"/>
  <c r="AB133" i="10"/>
  <c r="AB155" i="10"/>
  <c r="V136" i="10"/>
  <c r="V129" i="10"/>
  <c r="AB92" i="10"/>
  <c r="AB139" i="10"/>
  <c r="AB96" i="10"/>
  <c r="T89" i="10"/>
  <c r="AB89" i="10" s="1"/>
  <c r="AB128" i="10"/>
  <c r="AB108" i="10"/>
  <c r="AB97" i="10"/>
  <c r="X119" i="10"/>
  <c r="V118" i="10"/>
  <c r="AB119" i="10"/>
  <c r="AB152" i="10"/>
  <c r="V150" i="10"/>
  <c r="T120" i="10"/>
  <c r="V125" i="10"/>
  <c r="X129" i="10"/>
  <c r="AB138" i="10"/>
  <c r="AB112" i="10"/>
  <c r="AB101" i="10"/>
  <c r="X89" i="10"/>
  <c r="Z90" i="10"/>
  <c r="Z89" i="10" s="1"/>
  <c r="T153" i="10"/>
  <c r="V154" i="10"/>
  <c r="AB129" i="10"/>
  <c r="AB91" i="10"/>
  <c r="X136" i="10"/>
  <c r="Z137" i="10"/>
  <c r="Z136" i="10" s="1"/>
  <c r="AB90" i="10"/>
  <c r="Z129" i="10"/>
  <c r="T103" i="10"/>
  <c r="V104" i="10"/>
  <c r="AB115" i="10"/>
  <c r="V89" i="10"/>
  <c r="X150" i="10"/>
  <c r="AB150" i="10" s="1"/>
  <c r="Z151" i="10"/>
  <c r="Z150" i="10" s="1"/>
  <c r="T116" i="10"/>
  <c r="V117" i="10"/>
  <c r="AB132" i="10"/>
  <c r="T47" i="10"/>
  <c r="T46" i="10"/>
  <c r="T45" i="10" s="1"/>
  <c r="P84" i="10"/>
  <c r="V52" i="10"/>
  <c r="X52" i="10" s="1"/>
  <c r="Z52" i="10" s="1"/>
  <c r="T30" i="10"/>
  <c r="V32" i="10"/>
  <c r="X32" i="10" s="1"/>
  <c r="Z32" i="10" s="1"/>
  <c r="Z30" i="10" s="1"/>
  <c r="T43" i="10"/>
  <c r="V44" i="10"/>
  <c r="V77" i="10"/>
  <c r="X79" i="10"/>
  <c r="Z79" i="10" s="1"/>
  <c r="Z77" i="10" s="1"/>
  <c r="R16" i="10"/>
  <c r="R43" i="10"/>
  <c r="T17" i="10"/>
  <c r="V17" i="10" s="1"/>
  <c r="X17" i="10" s="1"/>
  <c r="Z17" i="10" s="1"/>
  <c r="Z16" i="10" s="1"/>
  <c r="Z72" i="10"/>
  <c r="X72" i="10"/>
  <c r="V72" i="10"/>
  <c r="T72" i="10"/>
  <c r="R72" i="10"/>
  <c r="Z80" i="10"/>
  <c r="X80" i="10"/>
  <c r="V80" i="10"/>
  <c r="T80" i="10"/>
  <c r="R80" i="10"/>
  <c r="T77" i="10"/>
  <c r="R77" i="10"/>
  <c r="Z63" i="10"/>
  <c r="X63" i="10"/>
  <c r="V63" i="10"/>
  <c r="T63" i="10"/>
  <c r="R63" i="10"/>
  <c r="X56" i="10"/>
  <c r="T56" i="10"/>
  <c r="Z56" i="10"/>
  <c r="V56" i="10"/>
  <c r="R56" i="10"/>
  <c r="R47" i="10"/>
  <c r="R30" i="10"/>
  <c r="AB136" i="10" l="1"/>
  <c r="T16" i="10"/>
  <c r="X117" i="10"/>
  <c r="V116" i="10"/>
  <c r="V153" i="10"/>
  <c r="X154" i="10"/>
  <c r="AB154" i="10" s="1"/>
  <c r="X125" i="10"/>
  <c r="AB125" i="10" s="1"/>
  <c r="V120" i="10"/>
  <c r="X104" i="10"/>
  <c r="X103" i="10" s="1"/>
  <c r="V103" i="10"/>
  <c r="X118" i="10"/>
  <c r="AB118" i="10" s="1"/>
  <c r="Z119" i="10"/>
  <c r="Z118" i="10" s="1"/>
  <c r="X30" i="10"/>
  <c r="X16" i="10"/>
  <c r="V16" i="10"/>
  <c r="V30" i="10"/>
  <c r="X77" i="10"/>
  <c r="AB77" i="10" s="1"/>
  <c r="V46" i="10"/>
  <c r="X46" i="10" s="1"/>
  <c r="V43" i="10"/>
  <c r="X44" i="10"/>
  <c r="AB72" i="10"/>
  <c r="AB80" i="10"/>
  <c r="AB63" i="10"/>
  <c r="T84" i="10"/>
  <c r="AB56" i="10"/>
  <c r="X47" i="10"/>
  <c r="Z47" i="10"/>
  <c r="V47" i="10"/>
  <c r="R84" i="10"/>
  <c r="AB30" i="10" l="1"/>
  <c r="AB103" i="10"/>
  <c r="AB104" i="10"/>
  <c r="X153" i="10"/>
  <c r="AB153" i="10" s="1"/>
  <c r="Z154" i="10"/>
  <c r="Z153" i="10" s="1"/>
  <c r="X116" i="10"/>
  <c r="AB116" i="10" s="1"/>
  <c r="Z117" i="10"/>
  <c r="Z116" i="10" s="1"/>
  <c r="AB117" i="10"/>
  <c r="X120" i="10"/>
  <c r="AB120" i="10" s="1"/>
  <c r="Z125" i="10"/>
  <c r="Z120" i="10" s="1"/>
  <c r="AB16" i="10"/>
  <c r="V45" i="10"/>
  <c r="V84" i="10" s="1"/>
  <c r="X45" i="10"/>
  <c r="Z46" i="10"/>
  <c r="Z45" i="10" s="1"/>
  <c r="X43" i="10"/>
  <c r="AB43" i="10" s="1"/>
  <c r="Z44" i="10"/>
  <c r="Z43" i="10" s="1"/>
  <c r="AB47" i="10"/>
  <c r="Z84" i="10" l="1"/>
  <c r="AB45" i="10"/>
  <c r="X84" i="10"/>
  <c r="D29" i="17"/>
  <c r="E29" i="17"/>
  <c r="F29" i="17"/>
  <c r="G29" i="17"/>
  <c r="H29" i="17"/>
  <c r="I29" i="17"/>
  <c r="J29" i="17"/>
  <c r="C29" i="17"/>
  <c r="T13" i="15"/>
  <c r="T12" i="15"/>
  <c r="T11" i="15"/>
  <c r="T10" i="15"/>
  <c r="S19" i="15"/>
  <c r="S18" i="15"/>
  <c r="S15" i="15"/>
  <c r="S13" i="15"/>
  <c r="S12" i="15"/>
  <c r="S11" i="15"/>
  <c r="S10" i="15"/>
  <c r="R19" i="15"/>
  <c r="R18" i="15"/>
  <c r="R15" i="15"/>
  <c r="R13" i="15"/>
  <c r="R12" i="15"/>
  <c r="R11" i="15"/>
  <c r="R10" i="15"/>
  <c r="Q17" i="15" l="1"/>
  <c r="Q15" i="15"/>
  <c r="Q13" i="15"/>
  <c r="Q12" i="15"/>
  <c r="Q11" i="15"/>
  <c r="Q10" i="15"/>
  <c r="P19" i="15"/>
  <c r="P18" i="15"/>
  <c r="P16" i="15"/>
  <c r="P13" i="15"/>
  <c r="P12" i="15"/>
  <c r="P11" i="15"/>
  <c r="P10" i="15"/>
  <c r="O19" i="15"/>
  <c r="O15" i="15"/>
  <c r="O13" i="15"/>
  <c r="O12" i="15"/>
  <c r="O11" i="15"/>
  <c r="O10" i="15"/>
  <c r="K18" i="15" l="1"/>
  <c r="E18" i="15"/>
  <c r="E14" i="15" s="1"/>
  <c r="D14" i="15"/>
  <c r="F14" i="15"/>
  <c r="G14" i="15"/>
  <c r="H14" i="15"/>
  <c r="I14" i="15"/>
  <c r="J14" i="15"/>
  <c r="K14" i="15"/>
  <c r="L14" i="15"/>
  <c r="M14" i="15"/>
  <c r="S14" i="15" s="1"/>
  <c r="N14" i="15"/>
  <c r="C14" i="15"/>
  <c r="O14" i="15" l="1"/>
  <c r="R14" i="15"/>
  <c r="P14" i="15"/>
  <c r="Q14" i="15"/>
  <c r="Q18" i="15"/>
  <c r="D9" i="15"/>
  <c r="E9" i="15"/>
  <c r="F9" i="15"/>
  <c r="G9" i="15"/>
  <c r="H9" i="15"/>
  <c r="I9" i="15"/>
  <c r="J9" i="15"/>
  <c r="P9" i="15" s="1"/>
  <c r="K9" i="15"/>
  <c r="L9" i="15"/>
  <c r="M9" i="15"/>
  <c r="N9" i="15"/>
  <c r="T9" i="15" s="1"/>
  <c r="C9" i="15"/>
  <c r="Q9" i="15" l="1"/>
  <c r="R9" i="15"/>
  <c r="S9" i="15"/>
  <c r="O9" i="15"/>
  <c r="X90" i="14"/>
  <c r="X89" i="14"/>
  <c r="X88" i="14"/>
  <c r="X87" i="14"/>
  <c r="X86" i="14"/>
  <c r="X85" i="14"/>
  <c r="X84" i="14"/>
  <c r="X83" i="14"/>
  <c r="X82" i="14"/>
  <c r="X81" i="14"/>
  <c r="X80" i="14"/>
  <c r="X79" i="14"/>
  <c r="X78" i="14"/>
  <c r="X77" i="14"/>
  <c r="X76" i="14"/>
  <c r="X75" i="14"/>
  <c r="X74" i="14"/>
  <c r="X73" i="14"/>
  <c r="X72" i="14"/>
  <c r="X71" i="14"/>
  <c r="X70" i="14"/>
  <c r="X69" i="14"/>
  <c r="X68" i="14"/>
  <c r="X67" i="14"/>
  <c r="X66" i="14"/>
  <c r="X65" i="14"/>
  <c r="X64" i="14"/>
  <c r="X63" i="14"/>
  <c r="X62" i="14"/>
  <c r="X61" i="14"/>
  <c r="X60" i="14"/>
  <c r="X59" i="14"/>
  <c r="X58" i="14"/>
  <c r="X57" i="14"/>
  <c r="X56" i="14"/>
  <c r="W90" i="14"/>
  <c r="W89" i="14"/>
  <c r="W88" i="14"/>
  <c r="W87" i="14"/>
  <c r="W86" i="14"/>
  <c r="W85" i="14"/>
  <c r="W84" i="14"/>
  <c r="W83" i="14"/>
  <c r="W82" i="14"/>
  <c r="W81" i="14"/>
  <c r="W80" i="14"/>
  <c r="W79" i="14"/>
  <c r="W78" i="14"/>
  <c r="W77" i="14"/>
  <c r="W76" i="14"/>
  <c r="W75" i="14"/>
  <c r="W74" i="14"/>
  <c r="W73" i="14"/>
  <c r="W72" i="14"/>
  <c r="W71" i="14"/>
  <c r="W70" i="14"/>
  <c r="W69" i="14"/>
  <c r="W68" i="14"/>
  <c r="W67" i="14"/>
  <c r="W66" i="14"/>
  <c r="W65" i="14"/>
  <c r="W64" i="14"/>
  <c r="W63" i="14"/>
  <c r="W62" i="14"/>
  <c r="W61" i="14"/>
  <c r="W60" i="14"/>
  <c r="W59" i="14"/>
  <c r="W58" i="14"/>
  <c r="W57" i="14"/>
  <c r="W56" i="14"/>
  <c r="V90" i="14"/>
  <c r="V89" i="14"/>
  <c r="V88" i="14"/>
  <c r="V87" i="14"/>
  <c r="V86" i="14"/>
  <c r="V85" i="14"/>
  <c r="V84" i="14"/>
  <c r="V82" i="14"/>
  <c r="V81" i="14"/>
  <c r="V80" i="14"/>
  <c r="V79" i="14"/>
  <c r="V78" i="14"/>
  <c r="V77" i="14"/>
  <c r="V76" i="14"/>
  <c r="V75" i="14"/>
  <c r="V74" i="14"/>
  <c r="V73" i="14"/>
  <c r="V72" i="14"/>
  <c r="V71" i="14"/>
  <c r="V70" i="14"/>
  <c r="V69" i="14"/>
  <c r="V68" i="14"/>
  <c r="V67" i="14"/>
  <c r="V66" i="14"/>
  <c r="V65" i="14"/>
  <c r="V64" i="14"/>
  <c r="V63" i="14"/>
  <c r="V62" i="14"/>
  <c r="V61" i="14"/>
  <c r="V60" i="14"/>
  <c r="V59" i="14"/>
  <c r="V58" i="14"/>
  <c r="V57" i="14"/>
  <c r="V56" i="14"/>
  <c r="U54" i="14"/>
  <c r="U53" i="14"/>
  <c r="U52" i="14"/>
  <c r="U51" i="14"/>
  <c r="U50" i="14"/>
  <c r="U49" i="14"/>
  <c r="U48" i="14"/>
  <c r="U47" i="14"/>
  <c r="U46" i="14"/>
  <c r="U45" i="14"/>
  <c r="U44" i="14"/>
  <c r="U43" i="14"/>
  <c r="U42" i="14"/>
  <c r="U41" i="14"/>
  <c r="U40" i="14"/>
  <c r="U39" i="14"/>
  <c r="U38" i="14"/>
  <c r="U36" i="14"/>
  <c r="U35" i="14"/>
  <c r="U34" i="14"/>
  <c r="U33" i="14"/>
  <c r="U32" i="14"/>
  <c r="U31" i="14"/>
  <c r="U30" i="14"/>
  <c r="U29" i="14"/>
  <c r="U25" i="14"/>
  <c r="U24" i="14"/>
  <c r="U23" i="14"/>
  <c r="U22" i="14"/>
  <c r="U21" i="14"/>
  <c r="U20" i="14"/>
  <c r="U19" i="14"/>
  <c r="U18" i="14"/>
  <c r="U17" i="14"/>
  <c r="U15" i="14"/>
  <c r="U14" i="14"/>
  <c r="U13" i="14"/>
  <c r="U12" i="14"/>
  <c r="U11" i="14"/>
  <c r="U10" i="14"/>
  <c r="U9" i="14"/>
  <c r="U8" i="14"/>
  <c r="T54" i="14"/>
  <c r="T53" i="14"/>
  <c r="T52" i="14"/>
  <c r="T51" i="14"/>
  <c r="T50" i="14"/>
  <c r="T49" i="14"/>
  <c r="T48" i="14"/>
  <c r="T47" i="14"/>
  <c r="T46" i="14"/>
  <c r="T45" i="14"/>
  <c r="T44" i="14"/>
  <c r="T43" i="14"/>
  <c r="T42" i="14"/>
  <c r="T41" i="14"/>
  <c r="T40" i="14"/>
  <c r="T39" i="14"/>
  <c r="T38" i="14"/>
  <c r="T37" i="14"/>
  <c r="T36" i="14"/>
  <c r="T35" i="14"/>
  <c r="T34" i="14"/>
  <c r="T33" i="14"/>
  <c r="T32" i="14"/>
  <c r="T31" i="14"/>
  <c r="T30" i="14"/>
  <c r="T29" i="14"/>
  <c r="T25" i="14"/>
  <c r="T24" i="14"/>
  <c r="T23" i="14"/>
  <c r="T22" i="14"/>
  <c r="T21" i="14"/>
  <c r="T20" i="14"/>
  <c r="T19" i="14"/>
  <c r="T18" i="14"/>
  <c r="T17" i="14"/>
  <c r="T16" i="14"/>
  <c r="T15" i="14"/>
  <c r="T14" i="14"/>
  <c r="T13" i="14"/>
  <c r="T12" i="14"/>
  <c r="T11" i="14"/>
  <c r="T10" i="14"/>
  <c r="T9" i="14"/>
  <c r="T8" i="14"/>
  <c r="S54" i="14"/>
  <c r="S53" i="14"/>
  <c r="S52" i="14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6" i="14"/>
  <c r="S35" i="14"/>
  <c r="S34" i="14"/>
  <c r="S33" i="14"/>
  <c r="S32" i="14"/>
  <c r="S31" i="14"/>
  <c r="S30" i="14"/>
  <c r="S29" i="14"/>
  <c r="S28" i="14"/>
  <c r="S27" i="14"/>
  <c r="S26" i="14"/>
  <c r="S25" i="14"/>
  <c r="S24" i="14"/>
  <c r="S23" i="14"/>
  <c r="S22" i="14"/>
  <c r="S21" i="14"/>
  <c r="S20" i="14"/>
  <c r="S19" i="14"/>
  <c r="S18" i="14"/>
  <c r="S17" i="14"/>
  <c r="S15" i="14"/>
  <c r="S14" i="14"/>
  <c r="S13" i="14"/>
  <c r="S8" i="14"/>
  <c r="AA79" i="10" l="1"/>
  <c r="AA78" i="10"/>
  <c r="AB83" i="10" l="1"/>
  <c r="AB82" i="10"/>
  <c r="AB81" i="10"/>
  <c r="AB79" i="10"/>
  <c r="AB78" i="10"/>
  <c r="AB76" i="10"/>
  <c r="AA76" i="10"/>
  <c r="AB75" i="10"/>
  <c r="AA75" i="10"/>
  <c r="AB74" i="10"/>
  <c r="AA74" i="10"/>
  <c r="AB73" i="10"/>
  <c r="AA73" i="10"/>
  <c r="AB71" i="10"/>
  <c r="AA71" i="10"/>
  <c r="AB70" i="10"/>
  <c r="AA70" i="10"/>
  <c r="AB69" i="10"/>
  <c r="AA69" i="10"/>
  <c r="AB68" i="10"/>
  <c r="AA68" i="10"/>
  <c r="AA67" i="10"/>
  <c r="AB66" i="10"/>
  <c r="AA66" i="10"/>
  <c r="AB65" i="10"/>
  <c r="AA65" i="10"/>
  <c r="AB64" i="10"/>
  <c r="AA64" i="10"/>
  <c r="AB62" i="10"/>
  <c r="AA62" i="10"/>
  <c r="AB61" i="10"/>
  <c r="AA61" i="10"/>
  <c r="AB60" i="10"/>
  <c r="AA60" i="10"/>
  <c r="AB59" i="10"/>
  <c r="AA59" i="10"/>
  <c r="AB58" i="10"/>
  <c r="AA58" i="10"/>
  <c r="AB57" i="10"/>
  <c r="AA57" i="10"/>
  <c r="AB55" i="10"/>
  <c r="AA55" i="10"/>
  <c r="AB54" i="10"/>
  <c r="AA54" i="10"/>
  <c r="AA53" i="10"/>
  <c r="AB52" i="10"/>
  <c r="AA52" i="10"/>
  <c r="AB46" i="10"/>
  <c r="AA46" i="10"/>
  <c r="AB44" i="10"/>
  <c r="AA44" i="10"/>
  <c r="AB42" i="10"/>
  <c r="AA42" i="10"/>
  <c r="AB41" i="10"/>
  <c r="AA41" i="10"/>
  <c r="AB40" i="10"/>
  <c r="AA40" i="10"/>
  <c r="AB39" i="10"/>
  <c r="AA39" i="10"/>
  <c r="AB38" i="10"/>
  <c r="AA38" i="10"/>
  <c r="AB37" i="10"/>
  <c r="AA37" i="10"/>
  <c r="AB36" i="10"/>
  <c r="AA36" i="10"/>
  <c r="AB35" i="10"/>
  <c r="AA35" i="10"/>
  <c r="AB34" i="10"/>
  <c r="AA34" i="10"/>
  <c r="AB33" i="10"/>
  <c r="AA33" i="10"/>
  <c r="AB32" i="10"/>
  <c r="AA32" i="10"/>
  <c r="AB31" i="10"/>
  <c r="AA31" i="10"/>
  <c r="AB29" i="10"/>
  <c r="AA29" i="10"/>
  <c r="AB26" i="10"/>
  <c r="AA26" i="10"/>
  <c r="AB25" i="10"/>
  <c r="AA25" i="10"/>
  <c r="AB24" i="10"/>
  <c r="AA24" i="10"/>
  <c r="AB23" i="10"/>
  <c r="AA23" i="10"/>
  <c r="AB22" i="10"/>
  <c r="AA22" i="10"/>
  <c r="AB21" i="10"/>
  <c r="AA21" i="10"/>
  <c r="AB20" i="10"/>
  <c r="AA20" i="10"/>
  <c r="AB19" i="10"/>
  <c r="AA19" i="10"/>
  <c r="AB18" i="10"/>
  <c r="AA18" i="10"/>
  <c r="AB17" i="10"/>
  <c r="AA17" i="10"/>
  <c r="AB27" i="10" l="1"/>
  <c r="AB28" i="10"/>
  <c r="AB84" i="10" l="1"/>
</calcChain>
</file>

<file path=xl/sharedStrings.xml><?xml version="1.0" encoding="utf-8"?>
<sst xmlns="http://schemas.openxmlformats.org/spreadsheetml/2006/main" count="1238" uniqueCount="451">
  <si>
    <t>1.</t>
  </si>
  <si>
    <t>2.</t>
  </si>
  <si>
    <t>3.</t>
  </si>
  <si>
    <t>4.</t>
  </si>
  <si>
    <t>5.</t>
  </si>
  <si>
    <t>Jumlah</t>
  </si>
  <si>
    <t>Program/Kegiatan</t>
  </si>
  <si>
    <t>Tujuan</t>
  </si>
  <si>
    <t>Sasaran</t>
  </si>
  <si>
    <t>Kode</t>
  </si>
  <si>
    <r>
      <t>Indikator Kinerja Program (</t>
    </r>
    <r>
      <rPr>
        <b/>
        <i/>
        <sz val="10"/>
        <color theme="1"/>
        <rFont val="Arial Narrow"/>
        <family val="2"/>
      </rPr>
      <t>Outcome</t>
    </r>
    <r>
      <rPr>
        <b/>
        <sz val="10"/>
        <color theme="1"/>
        <rFont val="Arial Narrow"/>
        <family val="2"/>
      </rPr>
      <t>)/ Kegiatan (</t>
    </r>
    <r>
      <rPr>
        <b/>
        <i/>
        <sz val="10"/>
        <color theme="1"/>
        <rFont val="Arial Narrow"/>
        <family val="2"/>
      </rPr>
      <t>Output</t>
    </r>
    <r>
      <rPr>
        <b/>
        <sz val="10"/>
        <color theme="1"/>
        <rFont val="Arial Narrow"/>
        <family val="2"/>
      </rPr>
      <t>)</t>
    </r>
  </si>
  <si>
    <t>Kondisi Kinerja pada Akhir Periode Renstra SKPD</t>
  </si>
  <si>
    <t>Lokasi</t>
  </si>
  <si>
    <t>Target Kinerja Program dan Kerangka Pendanaan</t>
  </si>
  <si>
    <t>Indikator Sasaran</t>
  </si>
  <si>
    <t>Padang</t>
  </si>
  <si>
    <t>Prov. Sumbar</t>
  </si>
  <si>
    <t>08</t>
  </si>
  <si>
    <t>Rp. (jt.)</t>
  </si>
  <si>
    <t>Target</t>
  </si>
  <si>
    <t>INDIKATOR KINERJA UTAMA (IKU) SKPD</t>
  </si>
  <si>
    <t>Nama SKPD</t>
  </si>
  <si>
    <t>:</t>
  </si>
  <si>
    <t>BADAN PENANGGULANGAN BENCANA DAERAH</t>
  </si>
  <si>
    <t>Tugas Pokok</t>
  </si>
  <si>
    <t>1. Menetapkan pedoman dan pengarahan terhadap usaha penanggulangan bencana yang mencakup pencegahan bencana, penanganan darurat, rehabilitasi, serta rekonstruksi secara adil dan setara;</t>
  </si>
  <si>
    <t>2. Menetapkan standardisasi serta kebutuhan penyelenggaraan penanggulangan bencana berdasarkan peraturan perundang-undangan;</t>
  </si>
  <si>
    <t>3. Menyusun, menetapkan dan menginformasikan peta rawan bencana;</t>
  </si>
  <si>
    <t>4. Menyusun dan menetapkan prosedur tetap penanganan bencana;</t>
  </si>
  <si>
    <t>5. Melaporkan penyelenggaraan penanggulangan bencana kepada Kepala Daerah setiap sebulan sekali dalam kondisi normal dan setiap saat dalam kondisi darurat bencana;</t>
  </si>
  <si>
    <t>6. Mengendalikan pengumpulan dan penyaluran uanf dan barang;</t>
  </si>
  <si>
    <t>7. Mempertanggungjawabkan penggunaan anggaran yang diterima dari Anggaran Pendapatan dan Belanja Daerah (APBD);</t>
  </si>
  <si>
    <t>8. Melaksanakan kewajiban lain sesuai dengan peraturan perundang-undangan.</t>
  </si>
  <si>
    <t>Fungsi</t>
  </si>
  <si>
    <t>1. Perumusan dan penetapan kebijakan penanggulangan bencana dan penanganan pengungsi dengan bertindak cepat dan tepat, efektif dan efisien;</t>
  </si>
  <si>
    <t>2. Pengkoordinasian pelaksanaan kegiatan penanggulangan bencana secara terencana, terpadu, dan menyeluruh.</t>
  </si>
  <si>
    <t>NO.</t>
  </si>
  <si>
    <t>SASARAN STRATEGIS</t>
  </si>
  <si>
    <t>INDIKATOR KINERJA UTAMA (IKU)</t>
  </si>
  <si>
    <t>KETERANGAN</t>
  </si>
  <si>
    <t>6.</t>
  </si>
  <si>
    <t>7.</t>
  </si>
  <si>
    <t>01</t>
  </si>
  <si>
    <t>02</t>
  </si>
  <si>
    <t>05</t>
  </si>
  <si>
    <t>06</t>
  </si>
  <si>
    <t>03</t>
  </si>
  <si>
    <t>8.</t>
  </si>
  <si>
    <t>9.</t>
  </si>
  <si>
    <t>10.</t>
  </si>
  <si>
    <t>11.</t>
  </si>
  <si>
    <t>12.</t>
  </si>
  <si>
    <t>Jumlah relawan kebencanaan provinsi/kabupaten/kota yang terbentuk dan terbina (orang)</t>
  </si>
  <si>
    <t>Jumlah sarana dan prasarana penunjang pelaksanaan rehabilitasi dan rekonstruksi pasca bencana yang tersedia (paket)</t>
  </si>
  <si>
    <t>MENINGKATNYA PENANGANAN TANGGAP DARURAT BENCANA</t>
  </si>
  <si>
    <t>MENINGKATNYA PEMULIHAN WILAYAH/DAERAH PASCA BENCANA</t>
  </si>
  <si>
    <t>Persentase koordinasi pelaksanaan rehabilitasi dan rekonstruksi pasca bencana yang terlaksana (%)</t>
  </si>
  <si>
    <t>Persentase monitoring dan evaluasi pelaksanaan rehabilitasi dan rekonstruksi pasca bencana yang terlaksana (%)</t>
  </si>
  <si>
    <t>Jumlah peserta simulasi dan pelatihan kebencanaan (orang)</t>
  </si>
  <si>
    <t>Program Pemulihan Daerah Pasca Bencana</t>
  </si>
  <si>
    <t>Program Pelayanan Adminitrasi Perkantoran</t>
  </si>
  <si>
    <t>Penyediaan Jasa Surat Menyurat</t>
  </si>
  <si>
    <t>Penyediaan Jasa Komunikasi, Sumber Daya Air dan Listrik</t>
  </si>
  <si>
    <t>Penyediaan Jasa Kebersihan Kantor</t>
  </si>
  <si>
    <t>Penyediaan Alat Tulis Kantor</t>
  </si>
  <si>
    <t>Penyediaan Barang Cetakan dan Penggandaan</t>
  </si>
  <si>
    <t>Penyediaan Komponen Instalasi Listrik/Penerangan Bangunan Kantor</t>
  </si>
  <si>
    <t>Penyediaan Peralatan dan Perlengkapan Kantor</t>
  </si>
  <si>
    <t>Penyediaan Bahan Bacaan dan Peraturan Perundang-undangan</t>
  </si>
  <si>
    <t>Penyediaan Makanan dan Minuman</t>
  </si>
  <si>
    <t>Rapat-rapat Koordinasi dan Konsultasi ke Luar dan Dalam Daerah</t>
  </si>
  <si>
    <t>Penyediaan Jasa Pengamanan Kantor</t>
  </si>
  <si>
    <t>Penyediaan Jasa Informasi, Dokumentasi dan Publikasi</t>
  </si>
  <si>
    <t>Program Peningkatan Sarana dan Prasarana Aparatur</t>
  </si>
  <si>
    <t>Pengadaan Kendaraan Dinas/Operasional</t>
  </si>
  <si>
    <t>Pengadaan Meubeleur</t>
  </si>
  <si>
    <t>Pengadaan Komputer dan Jaringan Komputerisasi</t>
  </si>
  <si>
    <t>Pemeliharaan Rutin/Berkala Gedung Kantor</t>
  </si>
  <si>
    <t>Pemeliharaan Rutin/Berkala Kendaraan Dinas/Operasional</t>
  </si>
  <si>
    <t>Pemeliharaan Rutin/Berkala Peralatan dan Perlengkapan Kantor</t>
  </si>
  <si>
    <t>Pemeliharaan Rutin/Berkala Komputer dan Jaringan Komputerisasi</t>
  </si>
  <si>
    <t>Pemeliharaan Rutin/Berkala Instalasi dan Jaringan</t>
  </si>
  <si>
    <t>Pengelolaan, Pengawasan dan Pengendalian Asset SKPD</t>
  </si>
  <si>
    <t>Rehabilitasi Sedang/Berat Gedung Kantor</t>
  </si>
  <si>
    <t>Program Peningkatan Disiplin Aparatur</t>
  </si>
  <si>
    <t>Pengadaan Pakaian Dinas Beserta Kelengkapannya</t>
  </si>
  <si>
    <t>Program Peningkatan Kapasitas Sumberdaya Aparatur</t>
  </si>
  <si>
    <t>Bimbingan Teknis Implementasi Peraturan Perundang-undangan</t>
  </si>
  <si>
    <t>Program Peningkatan dan Pengembangan Sistem Pelaporan Capaian Kinerja Keuangan</t>
  </si>
  <si>
    <t>Penyusunan Laporan Capaian Kinerja dan Ikhtisar Realisasi Kinerja SKPD</t>
  </si>
  <si>
    <t>Penyusunan Perencanaan dan Penganggaran SKPD</t>
  </si>
  <si>
    <t>Penatausahaan Keuangan SKPD</t>
  </si>
  <si>
    <t>Program Peningkatan Mitigasi Bencana</t>
  </si>
  <si>
    <t>Penyusunan Perencanaan dan Kebijakan Penanggulangan Bencana</t>
  </si>
  <si>
    <t>Penyusunan Data dan Informasi Kebencanaan</t>
  </si>
  <si>
    <t>Peningkatan Informasi dan Sosialisasi Kebencanaan</t>
  </si>
  <si>
    <t>Koordinasi, Monitoring dan Evaluasi Pelaksanaan Program Penanggulangan Bencana</t>
  </si>
  <si>
    <t>Program Peningkatan Kesiapsiagaan Menghadapi Bencana</t>
  </si>
  <si>
    <t>Peningkatan Kapasitas Kelembagaan Penanggulangan Bencana Daerah</t>
  </si>
  <si>
    <t>Peningkatan Kapasitas Kelembagaan Kesiapsiagaan Bencana</t>
  </si>
  <si>
    <t>Peningkatan Kapasitas Kelembagaan Pengurangan Risiko Bencana</t>
  </si>
  <si>
    <t>Peningkatan Peranserta Masyarakat Dalam Kesiapsiagaan Menghadapi Bencana</t>
  </si>
  <si>
    <t>Peningkatan Kapasitas Relawan Penanggulangan Bencana</t>
  </si>
  <si>
    <t>Peningkatan Simulasi dan Pelatihan Kebencanaan</t>
  </si>
  <si>
    <t>Program Peningkatan Sarana dan Prasarana Kebencanaan</t>
  </si>
  <si>
    <t>Peningkatan Sarana dan Prasarana Pengurangan Risiko Bencana</t>
  </si>
  <si>
    <t>Peningkatan Sarana dan Prasarana Kesiapsiagaan Bencana</t>
  </si>
  <si>
    <t>Peningkatan Sarana dan Prasarana Penanganan Tanggap Darurat</t>
  </si>
  <si>
    <t>Peningkatan Sarana dan Prasarana Rehabilitasi dan Rekonstruksi</t>
  </si>
  <si>
    <t>Peningkatan Penanganan Tanggap Darurat</t>
  </si>
  <si>
    <t>Monitoring dan Evaluasi Pelaksanaan Penanganan Tanggap Darurat Bencana</t>
  </si>
  <si>
    <t>Pengkajian Kebutuhan Pasca Bencana</t>
  </si>
  <si>
    <t>Peningkatan Rehabilitasi dan Rekonstruksi Daerah Pasca Bencana</t>
  </si>
  <si>
    <t>Monitoring dan Evaluasi Pelaksanaan Rehabilitasi dan Rekonstruk si Daerah Pasca Bencana</t>
  </si>
  <si>
    <t>Meningkatnya pelayanan administrasi perkantoran (%)</t>
  </si>
  <si>
    <t>Meningkatnya pelayanan pemeliharaan (%)</t>
  </si>
  <si>
    <t>Sub Bagian Program</t>
  </si>
  <si>
    <t>Meningkatnya penanganan tanggap darurat bencana</t>
  </si>
  <si>
    <t>Meningkatnya pemulihan wilayah/daerah pasca bencana</t>
  </si>
  <si>
    <t>Sub Bagian UP</t>
  </si>
  <si>
    <t>Seksi Kedaruratan</t>
  </si>
  <si>
    <t>Seksi Logistik</t>
  </si>
  <si>
    <t>Seksi Rehabilitasi</t>
  </si>
  <si>
    <t>Jumlah surat yang dikelola sebanyak (lembar)</t>
  </si>
  <si>
    <t>Dana untuk jasa komunikasi telepon, air dan listrik yang tersedia (bulan)</t>
  </si>
  <si>
    <t>Bahan dan perlengkapan untuk kebersihan kantor yang tersedia (tahun)</t>
  </si>
  <si>
    <t>Alat tulis kantor sesuai kebutuhan yang tersedia (bulan)</t>
  </si>
  <si>
    <t>Barang cetakan dan penggandaan yang tersedia (tahun)</t>
  </si>
  <si>
    <t>Komponen instalasi listrik/penerangan kantor yang tersedia secara optimal (bulan)</t>
  </si>
  <si>
    <t>Jumlah peralatan dan perlengkapan kantor yang tersedia (unit)</t>
  </si>
  <si>
    <t>Jumlah bahan bacaan untuk kantor yang tersedia (jenis)</t>
  </si>
  <si>
    <t>Makanan dan minuman rapat-rapat yang tersedia (bulan)</t>
  </si>
  <si>
    <t>Rapat-rapat koordinasi dan konsultasi ke dalam dan luar daerah yang terlaksana (tahun)</t>
  </si>
  <si>
    <t>Jasa pengamanan kantor yang tersedia (bulan)</t>
  </si>
  <si>
    <t>Jasa informasi/publikasi yang tersedia (bulan)</t>
  </si>
  <si>
    <t>Jumlah kendaraan dinas/operasional lapangan yang tersedia (unit)</t>
  </si>
  <si>
    <t>Jumlah meubelier kantor yang tersedia (unit)</t>
  </si>
  <si>
    <t>Jumlah peralatan komputer dan jaringan komputerisasi yang tersedia (unit)</t>
  </si>
  <si>
    <t>Jumlah peralatan studio, komunikasi dan informasi yang tersedia (paket)</t>
  </si>
  <si>
    <t>Jumlah alat studio, komunikasi dan informasi yang terpelihara (unit)</t>
  </si>
  <si>
    <t>Jumlah gedung kantor yang terpelihara (unit)</t>
  </si>
  <si>
    <t>Jumlah kendaraan dinas/operasional yang terpelihara (unit)</t>
  </si>
  <si>
    <t>Jumlah peralatan dan perlengkapan kantor yang terpelihara (unit)</t>
  </si>
  <si>
    <t>Jumlah komputer dan jaringan komputerisasi yang terpelihara (unit)</t>
  </si>
  <si>
    <t>Pemeliharaan instalasi listrik, telepon dan air yang terlaksana (tahun)</t>
  </si>
  <si>
    <t>Honorarium pengurus dan penyimpan barang yang tersedia (bulan)</t>
  </si>
  <si>
    <t>Jumlah gedung kantor yang terehabilitasi (unit)</t>
  </si>
  <si>
    <t>Pakaian dinas dan kelengkapannya yang tersedia (stel)</t>
  </si>
  <si>
    <t>Meningkatnya disiplin aparatur (%)</t>
  </si>
  <si>
    <t>Meningkatnya kapasitas sumberdaya manusia aparatur (%)</t>
  </si>
  <si>
    <t>Jumlah aparatur yang bertambah pengetahuannya tentang peraturan perundang-undangan (orang)</t>
  </si>
  <si>
    <t>Meningkatnya tertib administrasi keuangan (%)</t>
  </si>
  <si>
    <t>Laporan capaian kinerja dan ikhtisar realisasi kinerja SKPD, laporan akhir tahun SKPD (laporan keuangan, laporan tahunan SKPD, LPPD, LKPj, LAKIP) yang tersusun (bulan/laporan)</t>
  </si>
  <si>
    <t>Meningkatnya mitigasi bencana (struktur dan non struktur) (%)</t>
  </si>
  <si>
    <t>Jumlah dokumen perencanaan penanggulangan bencana (RPB, RAD-PRB, Renkon per-jenis bencana, SOP kebencanaan) yang tersedia (laporan)</t>
  </si>
  <si>
    <t>Jumlah peserta sosialisasi dan penyuluhan kebencanaan yang terlaksana (orang)</t>
  </si>
  <si>
    <t>Meningkatnya kesiapsiagaan menghadapi bencana (%)</t>
  </si>
  <si>
    <t>Meningkatnya pemulihan daerah pasca bencana (%)</t>
  </si>
  <si>
    <t>Persentase Pengkajian Kebutuhan Pasca Bencana (JITU Pasna) yang terlaksana (%)</t>
  </si>
  <si>
    <t>Meningkatnya sarana dan prasarana kebencanaan (%)</t>
  </si>
  <si>
    <t>Jumlah sarana dan prasarana kesiapsiagaan bencana (rambu-rambu dan sistem peringatan dini) yang tersedia (paket)</t>
  </si>
  <si>
    <t>Persentase lokasi rawan bencana yang siap menghadapi bencana (%)</t>
  </si>
  <si>
    <t>Persentase kelompok masyarakat di daerah rawan bencana yang siap menghadapi bencana (%)</t>
  </si>
  <si>
    <t>Persentase kejadian bencana yang bisa ditangani sesuai standar kapasitas penanggulangan bencana (%)</t>
  </si>
  <si>
    <t>Program Penanganan Tanggap Darurat Bencana</t>
  </si>
  <si>
    <t>Meningkatnya penanganan tanggap darurat bencana (%)</t>
  </si>
  <si>
    <t>Peningkatan dan Pengembangan Pusdalops Penanggulangan Bencana</t>
  </si>
  <si>
    <t>13.</t>
  </si>
  <si>
    <t>Penyediaan Jasa Supir Kantor</t>
  </si>
  <si>
    <t>Jasa supir kantor yang tersedia (bulan)</t>
  </si>
  <si>
    <t>DI LINGKUNGAN PEMERINTAH PROVINSI SUMATERA BARAT TAHUN 2016-2021</t>
  </si>
  <si>
    <t>Visi</t>
  </si>
  <si>
    <t>Misi</t>
  </si>
  <si>
    <t>Terwujudnya Sumatera Barat Siaga, Tanggap, Tangguh dan Tawakal dalam Menghadapi Bencana</t>
  </si>
  <si>
    <t>3. Meningkatkan pengkajian dampak bencana dan penanganan tanggap darurat bencana secara cepat dan tepat;</t>
  </si>
  <si>
    <t>4. Meningkatkan pengkajian kebutuhan pasca bencana serta rehabilitasi dan rekonstruksi daerah terdampak bencana dalam segala aspek.</t>
  </si>
  <si>
    <t>Mewujudkan pelayanan aparatur yang profesional</t>
  </si>
  <si>
    <t>Meningkatnya pelayanan dan sumber daya manusia aparatur</t>
  </si>
  <si>
    <t>Persentase pelayanan aparatur yang profesional (%)</t>
  </si>
  <si>
    <t>Meningkatkan pemulihan daerah terdampak bencana</t>
  </si>
  <si>
    <t>Meningkatkan evakuasi korban dan penanganan tanggap darurat</t>
  </si>
  <si>
    <t>2. Membangun sarana dan prasarana serta sistem peringatan dini bencana yang handal;</t>
  </si>
  <si>
    <t>Meningkatkan sarana dan prasarana penanggulangan bencana</t>
  </si>
  <si>
    <t>MENINGKATNYA SISTEM PERINGATAN DINI BENCANA</t>
  </si>
  <si>
    <t>Honorarium pengelola keuangan, honorarium pengelola SIPKD, dll. yang tersedia (bulan)</t>
  </si>
  <si>
    <t>Jumlah koordinasi penanganan tanggap darurat bencana yang terlaksana (provinsi dan kabupaten/kota)</t>
  </si>
  <si>
    <t>Jumlah monitoring dan evaluasi penanganan tanggap darurat bencana yang terlaksana (provinsi dan kabupaten/kota)</t>
  </si>
  <si>
    <t>Meningkatnya peralatan dan sistem peringatan dini bencana</t>
  </si>
  <si>
    <t>Persentase peralatan dan sistem peringatan dini bencana yang siap dan berfungsi (%)</t>
  </si>
  <si>
    <t>Persentase daerah pasca bencana yang bisa dipulihkan sesuai standar kapasitas penanggulangan bencana (%)</t>
  </si>
  <si>
    <t>Honorarium dan operasional petugas Pusdalops PB yang tersedia (orang)</t>
  </si>
  <si>
    <t>No.</t>
  </si>
  <si>
    <t>Unit Kerja SKPD Penang-gung Jawab</t>
  </si>
  <si>
    <t>Seksi Kesiap-siagaan</t>
  </si>
  <si>
    <t>Tahun-1</t>
  </si>
  <si>
    <t>Tahun-2</t>
  </si>
  <si>
    <t>Tahun-3</t>
  </si>
  <si>
    <t>Tahun-4</t>
  </si>
  <si>
    <t>Tahun-5</t>
  </si>
  <si>
    <t>Tahun-6</t>
  </si>
  <si>
    <t>Data Ca-paian pada Tahun Awal Peren-canaan</t>
  </si>
  <si>
    <t>APBN</t>
  </si>
  <si>
    <t>DED</t>
  </si>
  <si>
    <t>Perbaikan menjadi:</t>
  </si>
  <si>
    <t>Provinsi Sumatera Barat</t>
  </si>
  <si>
    <t>Indikator Kinerja Sesuai Tugas dan Fungsi SKPD</t>
  </si>
  <si>
    <t>Target SPM</t>
  </si>
  <si>
    <t>Target IKK</t>
  </si>
  <si>
    <t>Target Indikator Lainnya</t>
  </si>
  <si>
    <t>Target Renstra SKPD Tahun Ke-</t>
  </si>
  <si>
    <t>Realisasi Capaian Tahun Ke-</t>
  </si>
  <si>
    <t>Rasio Capaian pada Tahun Ke-</t>
  </si>
  <si>
    <t>I.</t>
  </si>
  <si>
    <t>Dokumen Rencana Kontinjensi (Renkon) per-jenis bencana yang disusun (laporan)</t>
  </si>
  <si>
    <t>Dokumen kebijakan (Perda, Pergub, dan SK-Gub) yang disusun (paket)</t>
  </si>
  <si>
    <r>
      <rPr>
        <i/>
        <sz val="10"/>
        <color theme="1"/>
        <rFont val="Arial Narrow"/>
        <family val="2"/>
      </rPr>
      <t>Data base</t>
    </r>
    <r>
      <rPr>
        <sz val="10"/>
        <color theme="1"/>
        <rFont val="Arial Narrow"/>
        <family val="2"/>
      </rPr>
      <t xml:space="preserve"> pencegahan dan mitigasi bencana yang disediakan (laporan)</t>
    </r>
  </si>
  <si>
    <t>Kampanye, publikasi media, pameran, pembuatan baliho dan brosur yang dilaksana kan (paket)</t>
  </si>
  <si>
    <t>Sosialisasi kebencanaan, informasi iklim, cuaca dan kualitas udara yang dilaksanakan (paket)</t>
  </si>
  <si>
    <t>Peningkatan akses DIBI yang dilaksanakan (paket)</t>
  </si>
  <si>
    <t>Peta distribusi penduduk kawasan rawan bencana gunung api yang disediakan (paket)</t>
  </si>
  <si>
    <t>Peta kawasan rawan gerakan tanah yang disediakan (paket)</t>
  </si>
  <si>
    <t>Peta risiko bencana (rawan bencana, kerentanan, dan kapasitas) yang disediakan (buah)</t>
  </si>
  <si>
    <t>Sarana dan prasarana pengurangan risiko bencana yang disediakan (paket)</t>
  </si>
  <si>
    <t>Sarana dan prasarana kesiapsiagaan bencana yang disediakan (paket)</t>
  </si>
  <si>
    <t>Meningkatnya penanganan tanggap darurat pasca bencana</t>
  </si>
  <si>
    <t>Peralatan kebencanaan/lapangan yang disediakan (paket)</t>
  </si>
  <si>
    <t>TRC yang dibentuk dan dibina (prov./kab./kota)</t>
  </si>
  <si>
    <t>Forum Pengurangan Risiko Bencana (Forum PRB) yang dibentuk dan dibina (prov./kab./kota)</t>
  </si>
  <si>
    <t>Koordinasi pembinaan relawan kebencanaan yang dilaksanakan (prov./kab./kota)</t>
  </si>
  <si>
    <t>Sistem peringatan dini bencana berbasis masyarakat yang dibangun (paket)</t>
  </si>
  <si>
    <t>Nagari tangguh bencana yang dibentuk dan dibina (kab./kota)</t>
  </si>
  <si>
    <t>Penyuluhan kebencanaan bagi masyarakat yang dilaksanakan (kab./kota)</t>
  </si>
  <si>
    <t>Koordinasi penanganan tanggap darurat yang dilaksanakan (%)</t>
  </si>
  <si>
    <t>Koordinasi pemenuhan kebutuhan logistik kebencanaan pada wilayah bencana yang dilaksanakan (%)</t>
  </si>
  <si>
    <t>Koordinasi pendistribusian peralatan kebencanaan pada wilayah bencana yang dilaksanakan (%)</t>
  </si>
  <si>
    <t>Koordinasi pendistribusian bahan penanganan sementara pada wilayah bencana yang dilaksanakan (%)</t>
  </si>
  <si>
    <t>Koordinasi pemenuhan penanganan sementara (infrastruktur dan korban) pada wilayah bencana yang dilaksanakan (%)</t>
  </si>
  <si>
    <t>Monitoring dan evaluasi pelaksanaan penanganan tanggap darurat bencana yang dilaksanakan (%)</t>
  </si>
  <si>
    <t>Penanganan darurat bencana sesuai Renkon per jenis bencana yang dilaksanakan (%)</t>
  </si>
  <si>
    <t>Meningkatnya pengelolaan dan penanganan dampak bencana alam (%)</t>
  </si>
  <si>
    <r>
      <rPr>
        <i/>
        <sz val="10"/>
        <color theme="1"/>
        <rFont val="Arial Narrow"/>
        <family val="2"/>
      </rPr>
      <t>Data base</t>
    </r>
    <r>
      <rPr>
        <sz val="10"/>
        <color theme="1"/>
        <rFont val="Arial Narrow"/>
        <family val="2"/>
      </rPr>
      <t xml:space="preserve"> rehabilitasi dan rekonstruksi pasca bencana yang disediakan (laporan)</t>
    </r>
  </si>
  <si>
    <t>DaLA, HRNA, PDNA, dan RA-RR pada wilayah dengan status bencana yang disediakan (paket)</t>
  </si>
  <si>
    <t>Koordinasi rehabilitasi dan rekonstruksi rumah pada wilayah pasca bencana yang dilaksanakan (%)</t>
  </si>
  <si>
    <t>Koordinasi rehabilitasi dan rekonstruksi infrastruktur pada wilayah pasca bencana yang dilaksanakan (%)</t>
  </si>
  <si>
    <t>Koordinasi rehabilitasi dan rekonstruksi bidang sosial dan budaya pada wilayah pasca bencana yang dilaksanakan (%)</t>
  </si>
  <si>
    <t>Koordinasi rehabilitasi dan rekonstruksi bidang ekonomi pada wilayah pasca bencana yang dilaksanakan (%)</t>
  </si>
  <si>
    <t>Koordinasi rehabilitasi dan rekonstruksi lintas sektor pada wilayah pasca bencana yang dilaksanakan (%)</t>
  </si>
  <si>
    <t>Monitoring dan evaluasi pelaksanaan rehabilitasi dan rekonstruksi pasca bencana yang dilaksanakan (%)</t>
  </si>
  <si>
    <t>Jumlah Dokumen Rencana Penanggulangan Bencana (RPB) yang tersedia (laporan)</t>
  </si>
  <si>
    <t>Jumlah Dokumen Rencana Aksi Daerah Pengurangan Risiko Bencana (RAD-PRB) yang tersedia (laporan)</t>
  </si>
  <si>
    <t>Jumlah Dokumen Rencana Kontinjensi (Renkon) per-jenis bencana yang tersedia (laporan)</t>
  </si>
  <si>
    <t>Jumlah peserta sosialisasi dan penyuluhan kebencanaan (orang)</t>
  </si>
  <si>
    <t>Jumlah koordinasi, monitoring dan evaluasi pelaksanaan program Penanggulangan Bencana yang terlaksana (paket)</t>
  </si>
  <si>
    <t>Jumlah TRC provinsi/kabupaten/kota yang terbentuk dan terbina (prov./kab./kota)</t>
  </si>
  <si>
    <t>Jumlah Forum Pengurangan Risiko Bencana (Forum PRB) yang terbentuk dan terbina (prov./kab./kota)</t>
  </si>
  <si>
    <t>Jumlah petugas Pusdalops PB yang terfasilitasi (orang)</t>
  </si>
  <si>
    <t>Jumlah sarana dan prasarana kesiapsiagaan bencana yang tersedia (paket)</t>
  </si>
  <si>
    <t>Jumlah sarana dan prasarana tanggap darurat bencana (peralatan lapangan dan logistik kebencanaan) yang tersedia (paket)</t>
  </si>
  <si>
    <t>Persentase koordinasi penanganan siaga darurat dan tanggap darurat bencana yang terlaksana (%)</t>
  </si>
  <si>
    <t>Persentase monitoring dan evaluasi penanganan siaga darurat dan tanggap darurat bencana yang terlaksana (%)</t>
  </si>
  <si>
    <t>Meningkatnya penanganan tanggap darurat pasca bencana (%)</t>
  </si>
  <si>
    <t>Jumlah sarana dan prasarana pengurangan risiko bencana yang tersedia di seluruh potensi bencana (paket)</t>
  </si>
  <si>
    <t>Anggaran dan Realisasi Pendanaan Pelayanan SKPD Badan Penanggulangan Bencana Daerah</t>
  </si>
  <si>
    <t>Anggaran</t>
  </si>
  <si>
    <t>Uraian</t>
  </si>
  <si>
    <t>Anggaran pada Tahun Ke- (Rp. juta)</t>
  </si>
  <si>
    <t>Realisasi Anggaran pada Tahun Ke- (Rp. juta)</t>
  </si>
  <si>
    <t>Rasio antara Realisasi dan Anggaran Tahun Ke-</t>
  </si>
  <si>
    <t>Rata-rata Pertumbuhan (%)</t>
  </si>
  <si>
    <t>APBD</t>
  </si>
  <si>
    <t>Belanja Tidak Langsung</t>
  </si>
  <si>
    <t>Belanja Langsung</t>
  </si>
  <si>
    <t>Belanja Langsung Pokok</t>
  </si>
  <si>
    <t>Belanja Langsung Urusan</t>
  </si>
  <si>
    <t>Dana Dekonsentrasi</t>
  </si>
  <si>
    <t>Dana Siap Pakai</t>
  </si>
  <si>
    <t>II.</t>
  </si>
  <si>
    <t>Dana Sosial Berpola Hibah</t>
  </si>
  <si>
    <t>Dana Tugas Pembantuan</t>
  </si>
  <si>
    <t>Dana Pencegahan dan PRB</t>
  </si>
  <si>
    <t>6*</t>
  </si>
  <si>
    <t>Keterangan:</t>
  </si>
  <si>
    <t>Tabel 2.3.</t>
  </si>
  <si>
    <t>Tabel 2.4.</t>
  </si>
  <si>
    <t>Pemeliharaan Rutin/Berkala Peralatan Studio, Komunikasi dan Informasi</t>
  </si>
  <si>
    <t>Pengadaan Peralatan Studio, Komunikasi dan Informasi</t>
  </si>
  <si>
    <t>Seksi Pence-gahan</t>
  </si>
  <si>
    <t>Seksi Rekon-struksi</t>
  </si>
  <si>
    <t>Visi, Misi, Tujuan, Sasaran, Strategi, dan Arah Kebijakan RPJMD Provinsi Sumatera Barat Tahun 2016-2021</t>
  </si>
  <si>
    <t>Terwujudnya Sumatera Barat yang Madani dan Sejahtera</t>
  </si>
  <si>
    <t>Misi 5</t>
  </si>
  <si>
    <t>Menigkatkan Infrastruktur dan Pembangunan yang Berkelanjutan dan Berwawasan Lingkungan</t>
  </si>
  <si>
    <t xml:space="preserve">Bidang Urusan </t>
  </si>
  <si>
    <t>Program Pembangunan Daerah</t>
  </si>
  <si>
    <t>Capaian Kinerja</t>
  </si>
  <si>
    <t>Arah Kebijakan</t>
  </si>
  <si>
    <t>Strategi</t>
  </si>
  <si>
    <t>Meningkatnya penanganan tanggap darurat dan pemulihan daerah/wilayah pasca bencana</t>
  </si>
  <si>
    <t>Penyediaan dan penyebarluasan informasi kebencanaan</t>
  </si>
  <si>
    <t>Peningkatan kesadaran dan kemampuan masyarakat dalam menghadapi bencana</t>
  </si>
  <si>
    <t>Peningkatan sarana dan prasarana penanggulangan bencana</t>
  </si>
  <si>
    <t>Peningkatan evakuasi korban bencana</t>
  </si>
  <si>
    <t>Rehabilitasi dan rekonstruksi daerah pasca bencana</t>
  </si>
  <si>
    <t>Peningkatan Kesiapsiagaan Menghadapi Bencana</t>
  </si>
  <si>
    <r>
      <t>Indikator Kinerja (</t>
    </r>
    <r>
      <rPr>
        <b/>
        <i/>
        <sz val="11"/>
        <color theme="1"/>
        <rFont val="Arial Narrow"/>
        <family val="2"/>
      </rPr>
      <t>Outcome</t>
    </r>
    <r>
      <rPr>
        <b/>
        <sz val="11"/>
        <color theme="1"/>
        <rFont val="Arial Narrow"/>
        <family val="2"/>
      </rPr>
      <t>)</t>
    </r>
  </si>
  <si>
    <t>SKPD Penanggung Jawab</t>
  </si>
  <si>
    <t>Peningkatan koordinasi dan sinkronisasi penaganan tanggap darurat bencana</t>
  </si>
  <si>
    <t>Jumlah Lokasi yang Siap Menghadapi Bencana</t>
  </si>
  <si>
    <t>Keterangan</t>
  </si>
  <si>
    <t>Legislasi</t>
  </si>
  <si>
    <t>Perencanaan</t>
  </si>
  <si>
    <t>Kelembagaan</t>
  </si>
  <si>
    <t>Pendanaan</t>
  </si>
  <si>
    <t>Kabupaten</t>
  </si>
  <si>
    <t>Kota</t>
  </si>
  <si>
    <t>Pengembangan Kapasitas</t>
  </si>
  <si>
    <t>Penyelenggaraan Penanggulangan Bencana</t>
  </si>
  <si>
    <t>Lokasi Rawan Bencana Tangguh Bencana di Provinsi Sumatera Barat s/d Tahun 2015</t>
  </si>
  <si>
    <t>-</t>
  </si>
  <si>
    <t>Kepulauan Mentawai</t>
  </si>
  <si>
    <t>Pesisir Selatan</t>
  </si>
  <si>
    <t>Solok</t>
  </si>
  <si>
    <t>Sijunjung</t>
  </si>
  <si>
    <t>Tanah Datar</t>
  </si>
  <si>
    <t>Padang Pariaman</t>
  </si>
  <si>
    <t>Agam</t>
  </si>
  <si>
    <t>Lima Puluh Kota</t>
  </si>
  <si>
    <t>Pasaman</t>
  </si>
  <si>
    <t>Solok Selatan</t>
  </si>
  <si>
    <t>Dharmasraya</t>
  </si>
  <si>
    <t>Pasaman Barat</t>
  </si>
  <si>
    <t>Sawahlunto</t>
  </si>
  <si>
    <t>Padang Panjang</t>
  </si>
  <si>
    <t>Bukittinggi</t>
  </si>
  <si>
    <t>Payakumbuh</t>
  </si>
  <si>
    <t>Pariaman</t>
  </si>
  <si>
    <t xml:space="preserve">Kabupaten/Kota </t>
  </si>
  <si>
    <t>Kriteria Lokasi Rawan Bencana Tangguh Bencana</t>
  </si>
  <si>
    <t>Lokasi Rawan Bencana (Nagari/Desa/ Kelurahan)</t>
  </si>
  <si>
    <t>Tabel 6.2</t>
  </si>
  <si>
    <t>Indikator</t>
  </si>
  <si>
    <t>Sasaran Strategis</t>
  </si>
  <si>
    <t>Defenisi Operasional dan Formula Perhitungan</t>
  </si>
  <si>
    <t>Target Capaian</t>
  </si>
  <si>
    <t>x 100%</t>
  </si>
  <si>
    <t>Strategi Pencapaian</t>
  </si>
  <si>
    <t>Kebijakan</t>
  </si>
  <si>
    <t>Sumber Data/ Penjabaran</t>
  </si>
  <si>
    <t>BPBD (Bidang Pencegahan dan Kesiapsiagaan)</t>
  </si>
  <si>
    <t>Peningkatan Kapasitas Kelembagaan Penanggulangan Bencana</t>
  </si>
  <si>
    <t>Peningkatan Sarana dan Prasarana Penanganan Rehabilitasi dan Rekonstruksi</t>
  </si>
  <si>
    <t>Persentase kejadian bencana yang bisa ditangani sesuai standar kapasitas penanggulangan bencana</t>
  </si>
  <si>
    <t>Jumlah kejadian bencana di Provinsi Sumatera Barat</t>
  </si>
  <si>
    <t>Jumlah kejadian bencana yang bisa ditangani di Provinsi Sumatera Barat</t>
  </si>
  <si>
    <t>BPBD (Bidang Kedaruratan dan Logistik)</t>
  </si>
  <si>
    <t>Monitoring dan Evaluasi Pelaksanaan Penanganan Tanggap Darurat</t>
  </si>
  <si>
    <t>Persentase daerah pasca bencana yang bisa dipulihkan sesuai standar kapasitas penanggulangan bencana</t>
  </si>
  <si>
    <t>Jumlah daerah pasca bencana di Provinsi Suatera Barat</t>
  </si>
  <si>
    <t>Jumlah daerah pasca bencana yang bisa dipulihkan di Provinsi Suatera Barat</t>
  </si>
  <si>
    <t>Monitoring dan Evaluasi Pelaksanaan Rehabilitasi dan Rekonstruksi Daerah Pasca bencana</t>
  </si>
  <si>
    <t>BPBD (Bidang Rehabilitasi dan Rekonstruksi)</t>
  </si>
  <si>
    <t>Sasaran, Indikator, Defenisi Operasional, dan Formula Perhitungan</t>
  </si>
  <si>
    <t>kelompok masyarakat</t>
  </si>
  <si>
    <t>kejadian bencana</t>
  </si>
  <si>
    <t>daerah pasca bencana</t>
  </si>
  <si>
    <t>Terpenuhinya peningkatan sumber daya aparatur (%)</t>
  </si>
  <si>
    <t>Meningkatnya capaian kinerja keuangan dan sistem pelaporan SKPD (%)</t>
  </si>
  <si>
    <t>Berfungsinya sarana dan prasarana aparatur (%)</t>
  </si>
  <si>
    <t>Meningkatnya disiplin aparatur dalam berpakaian dinas (%)</t>
  </si>
  <si>
    <t>Peningkatan kesiapsiagaan masyarakat dalam menghadapi bencana</t>
  </si>
  <si>
    <t>BPBD, Dinas Prasjal Tarkim, Dinas PSDA</t>
  </si>
  <si>
    <t>Trantibum dan Linmas, PU dan Penataan Ruang</t>
  </si>
  <si>
    <t>Meningkatkan pengelolaan tanggap darurat dan pemulihan daerah pasca bencana</t>
  </si>
  <si>
    <t>Meningkatkan kualitas aparatur dalam pengelolaan tanggap darurat dan pemulihan daerah pasca bencana</t>
  </si>
  <si>
    <t>Peningkatan efektifitas evakuasi korban bencana</t>
  </si>
  <si>
    <t>Peningkatan kualitas koordinasi dan sinkronisasi penanganan tanggap darurat bencana</t>
  </si>
  <si>
    <t>Peningkatan Mitigasi Bencana</t>
  </si>
  <si>
    <t>Peningkatan Sarana dan Prasarana Kebencanaan</t>
  </si>
  <si>
    <t>Penanganan Tanggap Darurat Bencana</t>
  </si>
  <si>
    <t>Pemulihan Daerah Pasca Bencana</t>
  </si>
  <si>
    <t>Prioritas 10</t>
  </si>
  <si>
    <t>Kondisi Awal</t>
  </si>
  <si>
    <t>Kondisi Akhir</t>
  </si>
  <si>
    <t>*) Data sampai dengan Bulan Juni 2016</t>
  </si>
  <si>
    <t>Pelestarian Lingkungan Hidup dan Penanggulangan Bencana Alam</t>
  </si>
  <si>
    <t>Tujuan 3</t>
  </si>
  <si>
    <t>Meningkatkan budaya dan perilaku masyarakat yang tanggap bencana</t>
  </si>
  <si>
    <t>BPBD, Dinas Prasjal Tarkim, Dinas PSDA, Dinas Sosial</t>
  </si>
  <si>
    <t>Jumlah sarana dan prasarana mitigasi bencana (DED TES dan jalur evakuasi) yang tersedia (paket)</t>
  </si>
  <si>
    <t>Tahun Dasar 2015</t>
  </si>
  <si>
    <t>Berkurangnya risiko bencana</t>
  </si>
  <si>
    <t>Meningkatkan mitigasi dan adaptasi terhadap risiko bencana</t>
  </si>
  <si>
    <t>Meningkatkan pemahaman masyarakat terhadap manajemen risiko bencana</t>
  </si>
  <si>
    <t>1. Meningkatkan mitigasi dan kesiapsiagaan menghadapi bencana dalam kerangka pengurangan risiko bencana di Sumatera Barat;</t>
  </si>
  <si>
    <t>IKU Provinsi</t>
  </si>
  <si>
    <t>Realisasi</t>
  </si>
  <si>
    <t>Analisis Pencapaian Kinerja Pelayanan SKPD Badan Penanggulangan Bencana Daerah</t>
  </si>
  <si>
    <t>Rencana Program, Kegiatan, Indikator Kinerja, Kelompok Sasaran, dan Pendanaan Indikatif SKPD</t>
  </si>
  <si>
    <t>Badan Penanggulangan Bencana Daerah Provinsi Sumatera Barat</t>
  </si>
  <si>
    <t>Nilai LAKIP SKPD (minimal skor BB)</t>
  </si>
  <si>
    <t>Tingkat akurasi, kecepatan dan kecermatan dalam pengelolaan keuangan (%)</t>
  </si>
  <si>
    <t>Persentase kesesuaian usulan Renja dengan Renstra SKPD (%)</t>
  </si>
  <si>
    <t>Persentase kesesuaian usulan Renja dengan RPJMD (%)</t>
  </si>
  <si>
    <t>CC</t>
  </si>
  <si>
    <t>BB</t>
  </si>
  <si>
    <t>A</t>
  </si>
  <si>
    <t>Sumber: BPBD Provinsi Sumatera Barat, 2015</t>
  </si>
  <si>
    <t>Tabel 3.2</t>
  </si>
  <si>
    <t>Tabel 3.6</t>
  </si>
  <si>
    <t>Tabel 5.1</t>
  </si>
  <si>
    <t>Dokumen Rencana Penanggulangan Bencana (RPB) provinsi dan kabupaten/kota yang disusun (laporan)</t>
  </si>
  <si>
    <t>Dokumen Rencana Aksi Daerah Pengurangan Risiko Bencana (RAD-PRB) provinsi dan kabupaten/kota yang disusun (laporan)</t>
  </si>
  <si>
    <t>Unsur BPBD kabupaten/kota yang dibentuk dan dibina (kab./kota)</t>
  </si>
  <si>
    <t>Koordinasi, monitoring dan evaluasi pelaksanaan program penanggulangan bencana yang dilaksanakan (prov./kab./kota)</t>
  </si>
  <si>
    <t>Operasional Pusdalops PB provinsi yang dilaksanakan (tahun)</t>
  </si>
  <si>
    <t>Simulasi/pelatihan penanggulangan bencana bagi masyarakat yang dilaksanakan (prov./kab./kota)</t>
  </si>
  <si>
    <r>
      <t xml:space="preserve">Logistik kebencanaan </t>
    </r>
    <r>
      <rPr>
        <i/>
        <sz val="10"/>
        <color theme="1"/>
        <rFont val="Arial Narrow"/>
        <family val="2"/>
      </rPr>
      <t>stock opname</t>
    </r>
    <r>
      <rPr>
        <sz val="10"/>
        <color theme="1"/>
        <rFont val="Arial Narrow"/>
        <family val="2"/>
      </rPr>
      <t xml:space="preserve"> yang disediakan (paket)</t>
    </r>
  </si>
  <si>
    <r>
      <t>Jumlah d</t>
    </r>
    <r>
      <rPr>
        <i/>
        <sz val="10"/>
        <color theme="1"/>
        <rFont val="Arial Narrow"/>
        <family val="2"/>
      </rPr>
      <t>ata base</t>
    </r>
    <r>
      <rPr>
        <sz val="10"/>
        <color theme="1"/>
        <rFont val="Arial Narrow"/>
        <family val="2"/>
      </rPr>
      <t xml:space="preserve"> kebencanaan yang tersedia (laporan)</t>
    </r>
  </si>
  <si>
    <t>Jumlah kampanye, publikasi media, pameran, pembuatan baliho dan brosur kebencanaan yang tersedia (paket)</t>
  </si>
  <si>
    <t>Jumlah anggota unsur pengarah BPBD yang terfasilitasi (orang)</t>
  </si>
  <si>
    <t>Jumlah nagari/desa/kelurahan tangguh kabupaten/kota yang terbentuk dan terbina (kab./kota)</t>
  </si>
  <si>
    <t>Perencanaan dan penganggaran SKPD (pra RKA, RKA, DPA, DPPA, ekspos kepala badan) yang terlaksana (tahun)</t>
  </si>
  <si>
    <r>
      <t xml:space="preserve">Jumlah </t>
    </r>
    <r>
      <rPr>
        <i/>
        <sz val="10"/>
        <color theme="1"/>
        <rFont val="Arial Narrow"/>
        <family val="2"/>
      </rPr>
      <t>data base</t>
    </r>
    <r>
      <rPr>
        <sz val="10"/>
        <color theme="1"/>
        <rFont val="Arial Narrow"/>
        <family val="2"/>
      </rPr>
      <t xml:space="preserve"> kebencanaan (mitigasi, kesiapsiagaan, tanggap darurat, rehabilitasi dan rekonstruksi) yang tersedia (laporan)</t>
    </r>
  </si>
  <si>
    <t>Jumlah data spasial kebencanaan (mitigasi, kesiapsiagaan, tanggap darurat, rehabilitasi dan rekonstruksi) yang tersedia (laporan)</t>
  </si>
  <si>
    <t>Jumlah kampanye, publikasi media, pameran, pembuatan baliho dan brosur kebencanaan yang terlaksana (paket)</t>
  </si>
  <si>
    <t>Jumlah koordinasi, monitoring dan evaluasi pelaksanaan program penanggulangan bencana yang terlaksana (provinsi dan kabupaten/kota)</t>
  </si>
  <si>
    <t>Honorarium dan operasional anggota unsur pengarah BPBD yang tersedia (orang)</t>
  </si>
  <si>
    <r>
      <t xml:space="preserve">Jumlah sarana dan prasarana tanggap darurat bencana (peralatan lapangan dan logistik kebencanaan </t>
    </r>
    <r>
      <rPr>
        <i/>
        <sz val="10"/>
        <color theme="1"/>
        <rFont val="Arial Narrow"/>
        <family val="2"/>
      </rPr>
      <t>stock opname</t>
    </r>
    <r>
      <rPr>
        <sz val="10"/>
        <color theme="1"/>
        <rFont val="Arial Narrow"/>
        <family val="2"/>
      </rPr>
      <t>) yang tersedia (paket)</t>
    </r>
  </si>
  <si>
    <t>Jumlah TRC yang terbentuk/terbina (provinsi dan kabupaten/kota)</t>
  </si>
  <si>
    <t>Jumlah Forum Pengurangan Risiko Bencana (Forum PRB) yang terbentuk/terbina (provinsi dan kabupaten/kota)</t>
  </si>
  <si>
    <t>Jumlah nagari/desa/kelurahan tangguh yang terbentuk/terbina (kabupaten/kota)</t>
  </si>
  <si>
    <t>Jumlah relawan kebencanaan provinsi/kabupaten/kota yang terbentuk/terbina (orang)</t>
  </si>
  <si>
    <t>Meningkatkan mitigasi dan kesiapsiagaan menghadapi bencana</t>
  </si>
  <si>
    <t>Meningkatnya kesiapan masyarakat menghadapi bencana</t>
  </si>
  <si>
    <t>Persentase penyebarluasan data dan informasi bencana di lokasi rawan bencana (%)</t>
  </si>
  <si>
    <t>Persentase kelompok masyarakat tangguh bencana yang siap menghadapi bencana (%)</t>
  </si>
  <si>
    <t>Persentase penyebarluasan data dan informasi bencana di lokasi rawan bencana</t>
  </si>
  <si>
    <t>Jumlah kabupaten/kota lokasi penyebarluasan data dan informasi bencana di Provinsi Sumatera Barat</t>
  </si>
  <si>
    <t>Jumlah kabupaten/kota rawan bencana di Provinsi Sumatera Barat</t>
  </si>
  <si>
    <t>kabupaten/kota rawan bencana</t>
  </si>
  <si>
    <t>Persentase kelompok masyarakat tangguh bencana yang siap menghadapi bencana</t>
  </si>
  <si>
    <t>Jumlah kelompok masyarakat tangguh bencana yang siap menghadapi bencana di Provinsi Sumatera Barat</t>
  </si>
  <si>
    <t>Jumlah kebutuhan kelompok masyarakat tangguh bencana di Provinsi Sumatera Barat</t>
  </si>
  <si>
    <t>MENINGKATNYA KESIAPAN MASYARAKAT MENGHADAPI BENCANA</t>
  </si>
  <si>
    <t xml:space="preserve"> </t>
  </si>
  <si>
    <t>Jumlah Aparatur yang meningkat kemampuannya dalam melakukan JITU PASNA (kali)</t>
  </si>
  <si>
    <t>Direvisi Menjadi</t>
  </si>
  <si>
    <t>monitoring dan evaluasi pelaksanaan rehabilitasi dan rekonstruksi pasca bencana yang terlaksana (Kab/Kota)</t>
  </si>
  <si>
    <t>koordinasi pelaksanaan rehabilitasi dan rekonstruksi pasca bencana yang terlaksana (%)</t>
  </si>
  <si>
    <r>
      <t xml:space="preserve">Sarana dan prasarana tanggap darurat bencana (peralatan lapangan dan logistik kebencanaan </t>
    </r>
    <r>
      <rPr>
        <i/>
        <sz val="10"/>
        <color theme="1"/>
        <rFont val="Arial Narrow"/>
        <family val="2"/>
      </rPr>
      <t>stock opname</t>
    </r>
    <r>
      <rPr>
        <sz val="10"/>
        <color theme="1"/>
        <rFont val="Arial Narrow"/>
        <family val="2"/>
      </rPr>
      <t>) yang tersedia (tahun)</t>
    </r>
  </si>
  <si>
    <t>Honorarium dan operasional anggota unsur pengarah BPBD yang tersedia (tahun)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</si>
</sst>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Narrow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1"/>
      <color theme="1"/>
      <name val="Cambria"/>
      <family val="1"/>
      <scheme val="major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1"/>
      <color theme="1"/>
      <name val="Cambria"/>
      <family val="1"/>
      <scheme val="major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Cambria"/>
      <family val="1"/>
    </font>
    <font>
      <b/>
      <sz val="10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6">
    <xf numFmtId="0" fontId="0" fillId="0" borderId="0"/>
    <xf numFmtId="41" fontId="12" fillId="0" borderId="0" applyFont="0" applyFill="0" applyBorder="0" applyAlignment="0" applyProtection="0"/>
    <xf numFmtId="0" fontId="11" fillId="0" borderId="0"/>
    <xf numFmtId="0" fontId="9" fillId="0" borderId="0"/>
    <xf numFmtId="41" fontId="9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1" fillId="0" borderId="0" applyFill="0" applyBorder="0" applyAlignment="0" applyProtection="0"/>
    <xf numFmtId="0" fontId="21" fillId="0" borderId="0" applyFill="0" applyBorder="0" applyAlignment="0" applyProtection="0"/>
    <xf numFmtId="41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21" fillId="0" borderId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1" fillId="0" borderId="0" applyFill="0" applyBorder="0" applyAlignment="0" applyProtection="0"/>
    <xf numFmtId="0" fontId="24" fillId="0" borderId="0"/>
    <xf numFmtId="0" fontId="9" fillId="0" borderId="0"/>
    <xf numFmtId="0" fontId="24" fillId="0" borderId="0"/>
    <xf numFmtId="0" fontId="24" fillId="0" borderId="0"/>
    <xf numFmtId="0" fontId="22" fillId="0" borderId="0"/>
    <xf numFmtId="0" fontId="22" fillId="0" borderId="0"/>
    <xf numFmtId="0" fontId="22" fillId="0" borderId="0"/>
    <xf numFmtId="0" fontId="12" fillId="0" borderId="0"/>
    <xf numFmtId="0" fontId="9" fillId="0" borderId="0"/>
    <xf numFmtId="0" fontId="24" fillId="0" borderId="0"/>
  </cellStyleXfs>
  <cellXfs count="433">
    <xf numFmtId="0" fontId="0" fillId="0" borderId="0" xfId="0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41" fontId="13" fillId="0" borderId="0" xfId="1" applyFont="1" applyAlignment="1">
      <alignment horizontal="center"/>
    </xf>
    <xf numFmtId="41" fontId="13" fillId="0" borderId="0" xfId="1" applyFont="1"/>
    <xf numFmtId="0" fontId="13" fillId="0" borderId="0" xfId="0" applyFont="1" applyAlignment="1">
      <alignment horizontal="right"/>
    </xf>
    <xf numFmtId="0" fontId="11" fillId="0" borderId="0" xfId="2"/>
    <xf numFmtId="0" fontId="19" fillId="0" borderId="0" xfId="2" applyFont="1" applyAlignment="1">
      <alignment horizontal="center" vertical="top"/>
    </xf>
    <xf numFmtId="0" fontId="19" fillId="0" borderId="0" xfId="2" applyFont="1" applyAlignment="1">
      <alignment vertical="top"/>
    </xf>
    <xf numFmtId="0" fontId="11" fillId="0" borderId="0" xfId="2" applyAlignment="1">
      <alignment vertical="top"/>
    </xf>
    <xf numFmtId="0" fontId="11" fillId="0" borderId="0" xfId="2" applyAlignment="1">
      <alignment horizontal="center" vertical="top"/>
    </xf>
    <xf numFmtId="0" fontId="11" fillId="0" borderId="0" xfId="2" applyAlignment="1">
      <alignment horizontal="center"/>
    </xf>
    <xf numFmtId="0" fontId="11" fillId="4" borderId="29" xfId="2" applyFill="1" applyBorder="1" applyAlignment="1">
      <alignment horizontal="center" vertical="top"/>
    </xf>
    <xf numFmtId="0" fontId="11" fillId="4" borderId="0" xfId="2" applyFill="1" applyBorder="1" applyAlignment="1">
      <alignment horizontal="center" vertical="top"/>
    </xf>
    <xf numFmtId="0" fontId="11" fillId="4" borderId="30" xfId="2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3" fillId="0" borderId="34" xfId="0" applyFont="1" applyBorder="1" applyAlignment="1">
      <alignment horizontal="center" vertical="top"/>
    </xf>
    <xf numFmtId="41" fontId="13" fillId="0" borderId="36" xfId="1" applyFont="1" applyBorder="1" applyAlignment="1">
      <alignment horizontal="center" vertical="top"/>
    </xf>
    <xf numFmtId="41" fontId="20" fillId="0" borderId="36" xfId="4" applyFont="1" applyBorder="1" applyAlignment="1">
      <alignment vertical="top"/>
    </xf>
    <xf numFmtId="41" fontId="20" fillId="0" borderId="36" xfId="4" applyFont="1" applyBorder="1" applyAlignment="1">
      <alignment horizontal="right" vertical="top" wrapText="1"/>
    </xf>
    <xf numFmtId="41" fontId="13" fillId="0" borderId="36" xfId="1" applyFont="1" applyBorder="1" applyAlignment="1">
      <alignment vertical="top"/>
    </xf>
    <xf numFmtId="41" fontId="13" fillId="0" borderId="13" xfId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41" fontId="13" fillId="0" borderId="36" xfId="1" applyFont="1" applyFill="1" applyBorder="1" applyAlignment="1">
      <alignment horizontal="center" vertical="top"/>
    </xf>
    <xf numFmtId="0" fontId="13" fillId="0" borderId="37" xfId="0" applyFont="1" applyBorder="1" applyAlignment="1">
      <alignment horizontal="center" vertical="top"/>
    </xf>
    <xf numFmtId="41" fontId="13" fillId="0" borderId="39" xfId="1" applyFont="1" applyFill="1" applyBorder="1" applyAlignment="1">
      <alignment horizontal="center" vertical="top"/>
    </xf>
    <xf numFmtId="41" fontId="20" fillId="0" borderId="39" xfId="4" applyFont="1" applyBorder="1" applyAlignment="1">
      <alignment vertical="top"/>
    </xf>
    <xf numFmtId="41" fontId="20" fillId="0" borderId="39" xfId="4" applyFont="1" applyBorder="1" applyAlignment="1">
      <alignment horizontal="right" vertical="top" wrapText="1"/>
    </xf>
    <xf numFmtId="41" fontId="13" fillId="0" borderId="39" xfId="1" applyFont="1" applyBorder="1" applyAlignment="1">
      <alignment horizontal="center" vertical="top"/>
    </xf>
    <xf numFmtId="0" fontId="13" fillId="0" borderId="39" xfId="0" applyFont="1" applyBorder="1" applyAlignment="1">
      <alignment horizontal="center" vertical="top"/>
    </xf>
    <xf numFmtId="41" fontId="13" fillId="0" borderId="39" xfId="1" applyFont="1" applyBorder="1" applyAlignment="1">
      <alignment vertical="top"/>
    </xf>
    <xf numFmtId="41" fontId="20" fillId="0" borderId="13" xfId="4" quotePrefix="1" applyFont="1" applyBorder="1" applyAlignment="1">
      <alignment horizontal="right" vertical="top"/>
    </xf>
    <xf numFmtId="41" fontId="20" fillId="0" borderId="13" xfId="4" applyFont="1" applyBorder="1" applyAlignment="1">
      <alignment horizontal="right" vertical="top" wrapText="1"/>
    </xf>
    <xf numFmtId="41" fontId="13" fillId="0" borderId="13" xfId="1" applyFont="1" applyBorder="1" applyAlignment="1">
      <alignment vertical="top"/>
    </xf>
    <xf numFmtId="41" fontId="13" fillId="0" borderId="14" xfId="1" applyFont="1" applyBorder="1" applyAlignment="1">
      <alignment horizontal="center" vertical="top"/>
    </xf>
    <xf numFmtId="41" fontId="20" fillId="0" borderId="14" xfId="4" quotePrefix="1" applyFont="1" applyBorder="1" applyAlignment="1">
      <alignment horizontal="right" vertical="top"/>
    </xf>
    <xf numFmtId="41" fontId="20" fillId="0" borderId="14" xfId="4" applyFont="1" applyBorder="1" applyAlignment="1">
      <alignment horizontal="right" vertical="top" wrapText="1"/>
    </xf>
    <xf numFmtId="41" fontId="13" fillId="0" borderId="14" xfId="1" applyFont="1" applyBorder="1" applyAlignment="1">
      <alignment vertical="top"/>
    </xf>
    <xf numFmtId="0" fontId="13" fillId="0" borderId="4" xfId="0" applyFont="1" applyBorder="1" applyAlignment="1">
      <alignment horizontal="center" vertical="top"/>
    </xf>
    <xf numFmtId="41" fontId="13" fillId="0" borderId="13" xfId="1" applyFont="1" applyFill="1" applyBorder="1" applyAlignment="1">
      <alignment horizontal="center" vertical="top"/>
    </xf>
    <xf numFmtId="0" fontId="13" fillId="0" borderId="34" xfId="0" applyFont="1" applyFill="1" applyBorder="1" applyAlignment="1">
      <alignment horizontal="center" vertical="top" wrapText="1"/>
    </xf>
    <xf numFmtId="41" fontId="13" fillId="0" borderId="13" xfId="1" applyFont="1" applyFill="1" applyBorder="1" applyAlignment="1">
      <alignment vertical="top"/>
    </xf>
    <xf numFmtId="0" fontId="13" fillId="0" borderId="5" xfId="0" applyFont="1" applyBorder="1" applyAlignment="1">
      <alignment vertical="top"/>
    </xf>
    <xf numFmtId="0" fontId="13" fillId="0" borderId="37" xfId="0" applyFont="1" applyFill="1" applyBorder="1" applyAlignment="1">
      <alignment horizontal="center" vertical="top"/>
    </xf>
    <xf numFmtId="0" fontId="13" fillId="0" borderId="38" xfId="0" applyFont="1" applyBorder="1" applyAlignment="1">
      <alignment vertical="top" wrapText="1"/>
    </xf>
    <xf numFmtId="41" fontId="13" fillId="0" borderId="39" xfId="1" applyFont="1" applyFill="1" applyBorder="1" applyAlignment="1">
      <alignment vertical="top"/>
    </xf>
    <xf numFmtId="0" fontId="13" fillId="0" borderId="34" xfId="0" applyFont="1" applyFill="1" applyBorder="1" applyAlignment="1">
      <alignment horizontal="center" vertical="top"/>
    </xf>
    <xf numFmtId="41" fontId="14" fillId="2" borderId="1" xfId="1" applyFont="1" applyFill="1" applyBorder="1" applyAlignment="1">
      <alignment horizontal="center" vertical="top"/>
    </xf>
    <xf numFmtId="0" fontId="13" fillId="0" borderId="10" xfId="0" applyFont="1" applyBorder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13" fillId="0" borderId="2" xfId="0" quotePrefix="1" applyFont="1" applyBorder="1" applyAlignment="1">
      <alignment horizontal="center" vertical="top"/>
    </xf>
    <xf numFmtId="41" fontId="13" fillId="0" borderId="31" xfId="1" applyFont="1" applyBorder="1" applyAlignment="1">
      <alignment horizontal="center" vertical="top"/>
    </xf>
    <xf numFmtId="41" fontId="13" fillId="0" borderId="31" xfId="1" applyFont="1" applyBorder="1" applyAlignment="1">
      <alignment vertical="top"/>
    </xf>
    <xf numFmtId="0" fontId="13" fillId="0" borderId="31" xfId="0" applyFont="1" applyBorder="1" applyAlignment="1">
      <alignment horizontal="center" vertical="top"/>
    </xf>
    <xf numFmtId="0" fontId="13" fillId="0" borderId="36" xfId="0" applyFont="1" applyBorder="1" applyAlignment="1">
      <alignment horizontal="center" vertical="top"/>
    </xf>
    <xf numFmtId="41" fontId="13" fillId="0" borderId="36" xfId="1" quotePrefix="1" applyFont="1" applyFill="1" applyBorder="1" applyAlignment="1">
      <alignment horizontal="center" vertical="top"/>
    </xf>
    <xf numFmtId="41" fontId="13" fillId="0" borderId="36" xfId="1" applyFont="1" applyFill="1" applyBorder="1" applyAlignment="1">
      <alignment vertical="top"/>
    </xf>
    <xf numFmtId="0" fontId="13" fillId="0" borderId="34" xfId="0" applyFont="1" applyBorder="1" applyAlignment="1">
      <alignment horizontal="center" vertical="top"/>
    </xf>
    <xf numFmtId="0" fontId="13" fillId="2" borderId="9" xfId="0" applyFont="1" applyFill="1" applyBorder="1" applyAlignment="1">
      <alignment horizontal="right"/>
    </xf>
    <xf numFmtId="0" fontId="13" fillId="2" borderId="11" xfId="0" applyFont="1" applyFill="1" applyBorder="1"/>
    <xf numFmtId="0" fontId="13" fillId="2" borderId="1" xfId="0" applyFont="1" applyFill="1" applyBorder="1" applyAlignment="1">
      <alignment horizontal="center"/>
    </xf>
    <xf numFmtId="0" fontId="13" fillId="0" borderId="34" xfId="0" applyFont="1" applyFill="1" applyBorder="1" applyAlignment="1">
      <alignment vertical="top"/>
    </xf>
    <xf numFmtId="0" fontId="13" fillId="0" borderId="17" xfId="0" applyFont="1" applyBorder="1" applyAlignment="1">
      <alignment vertical="top"/>
    </xf>
    <xf numFmtId="41" fontId="13" fillId="0" borderId="14" xfId="1" applyFont="1" applyFill="1" applyBorder="1" applyAlignment="1">
      <alignment horizontal="center" vertical="top"/>
    </xf>
    <xf numFmtId="41" fontId="13" fillId="0" borderId="14" xfId="1" applyFont="1" applyFill="1" applyBorder="1" applyAlignment="1">
      <alignment vertical="top"/>
    </xf>
    <xf numFmtId="0" fontId="13" fillId="0" borderId="37" xfId="0" applyFont="1" applyFill="1" applyBorder="1" applyAlignment="1">
      <alignment vertical="top"/>
    </xf>
    <xf numFmtId="0" fontId="13" fillId="0" borderId="7" xfId="0" applyFont="1" applyBorder="1" applyAlignment="1">
      <alignment horizontal="right" vertical="top"/>
    </xf>
    <xf numFmtId="0" fontId="13" fillId="0" borderId="5" xfId="0" applyFont="1" applyBorder="1" applyAlignment="1">
      <alignment horizontal="center" vertical="top"/>
    </xf>
    <xf numFmtId="0" fontId="13" fillId="0" borderId="8" xfId="0" applyFont="1" applyBorder="1" applyAlignment="1">
      <alignment horizontal="right" vertical="top"/>
    </xf>
    <xf numFmtId="0" fontId="13" fillId="0" borderId="6" xfId="0" applyFont="1" applyBorder="1" applyAlignment="1">
      <alignment vertical="top"/>
    </xf>
    <xf numFmtId="41" fontId="13" fillId="0" borderId="36" xfId="1" applyFont="1" applyBorder="1" applyAlignment="1">
      <alignment horizontal="center" vertical="top" wrapText="1"/>
    </xf>
    <xf numFmtId="41" fontId="13" fillId="0" borderId="39" xfId="1" applyFont="1" applyBorder="1" applyAlignment="1">
      <alignment horizontal="center" vertical="top" wrapText="1"/>
    </xf>
    <xf numFmtId="41" fontId="13" fillId="2" borderId="1" xfId="1" applyFont="1" applyFill="1" applyBorder="1" applyAlignment="1">
      <alignment horizontal="center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3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right" vertical="top"/>
    </xf>
    <xf numFmtId="0" fontId="13" fillId="0" borderId="15" xfId="0" applyFont="1" applyBorder="1" applyAlignment="1">
      <alignment horizontal="right" vertical="top"/>
    </xf>
    <xf numFmtId="0" fontId="13" fillId="0" borderId="16" xfId="0" applyFont="1" applyBorder="1" applyAlignment="1">
      <alignment vertical="top"/>
    </xf>
    <xf numFmtId="0" fontId="10" fillId="4" borderId="1" xfId="2" applyFont="1" applyFill="1" applyBorder="1" applyAlignment="1">
      <alignment vertical="top" wrapText="1"/>
    </xf>
    <xf numFmtId="0" fontId="11" fillId="4" borderId="28" xfId="2" applyFill="1" applyBorder="1" applyAlignment="1">
      <alignment horizontal="center" vertical="top"/>
    </xf>
    <xf numFmtId="0" fontId="11" fillId="4" borderId="43" xfId="2" applyFill="1" applyBorder="1" applyAlignment="1">
      <alignment horizontal="center" vertical="top"/>
    </xf>
    <xf numFmtId="0" fontId="10" fillId="4" borderId="27" xfId="2" applyFont="1" applyFill="1" applyBorder="1" applyAlignment="1">
      <alignment vertical="top" wrapText="1"/>
    </xf>
    <xf numFmtId="0" fontId="25" fillId="0" borderId="0" xfId="0" applyFont="1" applyAlignment="1"/>
    <xf numFmtId="0" fontId="26" fillId="0" borderId="0" xfId="0" applyFont="1" applyAlignment="1"/>
    <xf numFmtId="0" fontId="13" fillId="0" borderId="34" xfId="0" applyFont="1" applyBorder="1" applyAlignment="1">
      <alignment horizontal="center" vertical="top"/>
    </xf>
    <xf numFmtId="41" fontId="13" fillId="0" borderId="36" xfId="1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/>
    </xf>
    <xf numFmtId="0" fontId="13" fillId="0" borderId="18" xfId="0" applyFont="1" applyFill="1" applyBorder="1" applyAlignment="1">
      <alignment horizontal="center" vertical="top"/>
    </xf>
    <xf numFmtId="0" fontId="13" fillId="0" borderId="15" xfId="0" applyFont="1" applyFill="1" applyBorder="1" applyAlignment="1">
      <alignment horizontal="center" vertical="top"/>
    </xf>
    <xf numFmtId="0" fontId="11" fillId="4" borderId="42" xfId="2" applyFill="1" applyBorder="1" applyAlignment="1">
      <alignment horizontal="center" vertical="top"/>
    </xf>
    <xf numFmtId="0" fontId="11" fillId="4" borderId="4" xfId="2" applyFill="1" applyBorder="1" applyAlignment="1">
      <alignment vertical="top"/>
    </xf>
    <xf numFmtId="0" fontId="10" fillId="4" borderId="44" xfId="2" applyFont="1" applyFill="1" applyBorder="1" applyAlignment="1">
      <alignment horizontal="center" vertical="top"/>
    </xf>
    <xf numFmtId="0" fontId="6" fillId="4" borderId="42" xfId="2" applyFont="1" applyFill="1" applyBorder="1" applyAlignment="1">
      <alignment horizontal="center" vertical="top"/>
    </xf>
    <xf numFmtId="0" fontId="6" fillId="4" borderId="23" xfId="2" applyFont="1" applyFill="1" applyBorder="1" applyAlignment="1">
      <alignment horizontal="center" vertical="top"/>
    </xf>
    <xf numFmtId="0" fontId="6" fillId="4" borderId="26" xfId="2" applyFont="1" applyFill="1" applyBorder="1" applyAlignment="1">
      <alignment horizontal="center" vertical="top"/>
    </xf>
    <xf numFmtId="0" fontId="6" fillId="4" borderId="4" xfId="2" applyFont="1" applyFill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3" fillId="0" borderId="10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18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2" borderId="9" xfId="0" applyFont="1" applyFill="1" applyBorder="1" applyAlignment="1">
      <alignment horizontal="center"/>
    </xf>
    <xf numFmtId="41" fontId="27" fillId="0" borderId="36" xfId="1" applyFont="1" applyBorder="1" applyAlignment="1">
      <alignment horizontal="center" vertical="top"/>
    </xf>
    <xf numFmtId="41" fontId="28" fillId="2" borderId="1" xfId="1" applyFont="1" applyFill="1" applyBorder="1" applyAlignment="1">
      <alignment vertical="top"/>
    </xf>
    <xf numFmtId="0" fontId="13" fillId="0" borderId="17" xfId="0" applyFont="1" applyBorder="1" applyAlignment="1">
      <alignment vertical="top" wrapText="1"/>
    </xf>
    <xf numFmtId="0" fontId="13" fillId="0" borderId="17" xfId="0" applyFont="1" applyBorder="1" applyAlignment="1">
      <alignment horizontal="center" vertical="top"/>
    </xf>
    <xf numFmtId="0" fontId="13" fillId="0" borderId="38" xfId="0" applyFont="1" applyFill="1" applyBorder="1" applyAlignment="1">
      <alignment vertical="top" wrapText="1"/>
    </xf>
    <xf numFmtId="0" fontId="13" fillId="0" borderId="35" xfId="0" applyFont="1" applyFill="1" applyBorder="1" applyAlignment="1">
      <alignment vertical="top" wrapText="1"/>
    </xf>
    <xf numFmtId="0" fontId="13" fillId="0" borderId="36" xfId="0" applyFont="1" applyBorder="1" applyAlignment="1">
      <alignment horizontal="center" vertical="top"/>
    </xf>
    <xf numFmtId="0" fontId="13" fillId="0" borderId="0" xfId="0" applyFont="1" applyAlignment="1"/>
    <xf numFmtId="41" fontId="13" fillId="0" borderId="3" xfId="1" applyFont="1" applyFill="1" applyBorder="1" applyAlignment="1">
      <alignment horizontal="center" vertical="top"/>
    </xf>
    <xf numFmtId="0" fontId="13" fillId="0" borderId="16" xfId="0" applyFont="1" applyFill="1" applyBorder="1" applyAlignment="1">
      <alignment vertical="top" wrapText="1"/>
    </xf>
    <xf numFmtId="41" fontId="13" fillId="0" borderId="13" xfId="1" quotePrefix="1" applyFont="1" applyFill="1" applyBorder="1" applyAlignment="1">
      <alignment horizontal="center" vertical="top"/>
    </xf>
    <xf numFmtId="0" fontId="13" fillId="0" borderId="45" xfId="0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41" fontId="13" fillId="0" borderId="2" xfId="1" applyFont="1" applyFill="1" applyBorder="1" applyAlignment="1">
      <alignment horizontal="center" vertical="top"/>
    </xf>
    <xf numFmtId="0" fontId="13" fillId="0" borderId="5" xfId="0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0" fontId="13" fillId="0" borderId="7" xfId="0" applyFont="1" applyFill="1" applyBorder="1" applyAlignment="1">
      <alignment horizontal="center" vertical="top"/>
    </xf>
    <xf numFmtId="0" fontId="13" fillId="0" borderId="45" xfId="0" applyFont="1" applyFill="1" applyBorder="1" applyAlignment="1">
      <alignment horizontal="center" vertical="top"/>
    </xf>
    <xf numFmtId="0" fontId="13" fillId="0" borderId="46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top"/>
    </xf>
    <xf numFmtId="0" fontId="13" fillId="0" borderId="47" xfId="0" applyFont="1" applyFill="1" applyBorder="1" applyAlignment="1">
      <alignment vertical="top" wrapText="1"/>
    </xf>
    <xf numFmtId="0" fontId="13" fillId="0" borderId="36" xfId="0" applyFont="1" applyFill="1" applyBorder="1" applyAlignment="1">
      <alignment vertical="top" wrapText="1"/>
    </xf>
    <xf numFmtId="0" fontId="13" fillId="0" borderId="39" xfId="0" applyFont="1" applyFill="1" applyBorder="1" applyAlignment="1">
      <alignment vertical="top" wrapText="1"/>
    </xf>
    <xf numFmtId="0" fontId="13" fillId="0" borderId="36" xfId="0" applyFont="1" applyFill="1" applyBorder="1" applyAlignment="1">
      <alignment horizontal="center" vertical="top" wrapText="1"/>
    </xf>
    <xf numFmtId="0" fontId="13" fillId="0" borderId="39" xfId="0" applyFont="1" applyFill="1" applyBorder="1" applyAlignment="1">
      <alignment horizontal="center" vertical="top" wrapText="1"/>
    </xf>
    <xf numFmtId="0" fontId="15" fillId="0" borderId="36" xfId="0" applyFont="1" applyFill="1" applyBorder="1" applyAlignment="1">
      <alignment horizontal="center" vertical="top" wrapText="1"/>
    </xf>
    <xf numFmtId="0" fontId="15" fillId="0" borderId="36" xfId="0" applyFont="1" applyFill="1" applyBorder="1" applyAlignment="1">
      <alignment vertical="top" wrapText="1"/>
    </xf>
    <xf numFmtId="41" fontId="15" fillId="0" borderId="36" xfId="1" applyFont="1" applyFill="1" applyBorder="1" applyAlignment="1">
      <alignment horizontal="center" vertical="top"/>
    </xf>
    <xf numFmtId="0" fontId="15" fillId="0" borderId="0" xfId="0" applyFont="1" applyAlignment="1">
      <alignment vertical="top"/>
    </xf>
    <xf numFmtId="0" fontId="15" fillId="0" borderId="39" xfId="0" applyFont="1" applyFill="1" applyBorder="1" applyAlignment="1">
      <alignment horizontal="center" vertical="top" wrapText="1"/>
    </xf>
    <xf numFmtId="0" fontId="15" fillId="0" borderId="39" xfId="0" applyFont="1" applyFill="1" applyBorder="1" applyAlignment="1">
      <alignment vertical="top" wrapText="1"/>
    </xf>
    <xf numFmtId="41" fontId="15" fillId="0" borderId="39" xfId="1" applyFont="1" applyFill="1" applyBorder="1" applyAlignment="1">
      <alignment horizontal="center" vertical="top"/>
    </xf>
    <xf numFmtId="164" fontId="13" fillId="0" borderId="3" xfId="1" applyNumberFormat="1" applyFont="1" applyFill="1" applyBorder="1" applyAlignment="1">
      <alignment horizontal="center" vertical="top"/>
    </xf>
    <xf numFmtId="164" fontId="13" fillId="0" borderId="13" xfId="1" quotePrefix="1" applyNumberFormat="1" applyFont="1" applyFill="1" applyBorder="1" applyAlignment="1">
      <alignment horizontal="center" vertical="top"/>
    </xf>
    <xf numFmtId="164" fontId="13" fillId="0" borderId="13" xfId="1" applyNumberFormat="1" applyFont="1" applyFill="1" applyBorder="1" applyAlignment="1">
      <alignment horizontal="center" vertical="top"/>
    </xf>
    <xf numFmtId="164" fontId="13" fillId="0" borderId="36" xfId="1" applyNumberFormat="1" applyFont="1" applyFill="1" applyBorder="1" applyAlignment="1">
      <alignment horizontal="center" vertical="top"/>
    </xf>
    <xf numFmtId="164" fontId="13" fillId="0" borderId="36" xfId="1" quotePrefix="1" applyNumberFormat="1" applyFont="1" applyFill="1" applyBorder="1" applyAlignment="1">
      <alignment horizontal="center" vertical="top"/>
    </xf>
    <xf numFmtId="164" fontId="13" fillId="0" borderId="39" xfId="1" applyNumberFormat="1" applyFont="1" applyFill="1" applyBorder="1" applyAlignment="1">
      <alignment horizontal="center" vertical="top"/>
    </xf>
    <xf numFmtId="164" fontId="13" fillId="0" borderId="2" xfId="1" applyNumberFormat="1" applyFont="1" applyFill="1" applyBorder="1" applyAlignment="1">
      <alignment horizontal="center" vertical="top"/>
    </xf>
    <xf numFmtId="164" fontId="13" fillId="0" borderId="31" xfId="1" applyNumberFormat="1" applyFont="1" applyFill="1" applyBorder="1" applyAlignment="1">
      <alignment horizontal="center" vertical="top"/>
    </xf>
    <xf numFmtId="164" fontId="13" fillId="0" borderId="14" xfId="1" applyNumberFormat="1" applyFont="1" applyFill="1" applyBorder="1" applyAlignment="1">
      <alignment horizontal="center" vertical="top"/>
    </xf>
    <xf numFmtId="164" fontId="15" fillId="0" borderId="36" xfId="1" applyNumberFormat="1" applyFont="1" applyFill="1" applyBorder="1" applyAlignment="1">
      <alignment horizontal="center" vertical="top"/>
    </xf>
    <xf numFmtId="164" fontId="15" fillId="0" borderId="39" xfId="1" applyNumberFormat="1" applyFont="1" applyFill="1" applyBorder="1" applyAlignment="1">
      <alignment horizontal="center" vertical="top"/>
    </xf>
    <xf numFmtId="0" fontId="13" fillId="0" borderId="34" xfId="0" applyFont="1" applyBorder="1" applyAlignment="1">
      <alignment horizontal="center" vertical="top"/>
    </xf>
    <xf numFmtId="41" fontId="13" fillId="0" borderId="36" xfId="1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/>
    </xf>
    <xf numFmtId="0" fontId="14" fillId="0" borderId="0" xfId="0" applyFont="1" applyFill="1"/>
    <xf numFmtId="0" fontId="30" fillId="0" borderId="0" xfId="0" applyFont="1" applyAlignment="1"/>
    <xf numFmtId="0" fontId="29" fillId="4" borderId="24" xfId="0" applyFont="1" applyFill="1" applyBorder="1" applyAlignment="1"/>
    <xf numFmtId="0" fontId="29" fillId="4" borderId="11" xfId="0" applyFont="1" applyFill="1" applyBorder="1" applyAlignment="1"/>
    <xf numFmtId="0" fontId="29" fillId="4" borderId="44" xfId="0" applyFont="1" applyFill="1" applyBorder="1" applyAlignment="1"/>
    <xf numFmtId="0" fontId="29" fillId="4" borderId="6" xfId="0" applyFont="1" applyFill="1" applyBorder="1" applyAlignment="1"/>
    <xf numFmtId="0" fontId="26" fillId="0" borderId="10" xfId="0" applyFont="1" applyBorder="1" applyAlignment="1">
      <alignment horizontal="center" vertical="top" wrapText="1"/>
    </xf>
    <xf numFmtId="0" fontId="26" fillId="0" borderId="12" xfId="0" applyFont="1" applyBorder="1" applyAlignment="1">
      <alignment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11" xfId="0" applyFont="1" applyBorder="1" applyAlignment="1">
      <alignment vertical="top" wrapText="1"/>
    </xf>
    <xf numFmtId="41" fontId="26" fillId="0" borderId="1" xfId="1" applyFont="1" applyBorder="1" applyAlignment="1">
      <alignment horizontal="center" vertical="top" wrapText="1"/>
    </xf>
    <xf numFmtId="41" fontId="26" fillId="0" borderId="2" xfId="1" applyFont="1" applyBorder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6" fillId="0" borderId="5" xfId="0" applyFont="1" applyBorder="1" applyAlignment="1">
      <alignment vertical="top" wrapText="1"/>
    </xf>
    <xf numFmtId="0" fontId="26" fillId="0" borderId="7" xfId="0" applyFont="1" applyBorder="1" applyAlignment="1">
      <alignment vertical="top" wrapText="1"/>
    </xf>
    <xf numFmtId="41" fontId="26" fillId="0" borderId="3" xfId="1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6" xfId="0" applyFont="1" applyBorder="1" applyAlignment="1">
      <alignment vertical="top" wrapText="1"/>
    </xf>
    <xf numFmtId="0" fontId="26" fillId="0" borderId="8" xfId="0" applyFont="1" applyBorder="1" applyAlignment="1">
      <alignment vertical="top" wrapText="1"/>
    </xf>
    <xf numFmtId="41" fontId="26" fillId="0" borderId="4" xfId="1" applyFont="1" applyBorder="1" applyAlignment="1">
      <alignment horizontal="center" vertical="top" wrapText="1"/>
    </xf>
    <xf numFmtId="0" fontId="14" fillId="0" borderId="31" xfId="0" applyFont="1" applyFill="1" applyBorder="1" applyAlignment="1">
      <alignment horizontal="center" vertical="top" wrapText="1"/>
    </xf>
    <xf numFmtId="0" fontId="14" fillId="0" borderId="31" xfId="0" applyFont="1" applyFill="1" applyBorder="1" applyAlignment="1">
      <alignment vertical="top" wrapText="1"/>
    </xf>
    <xf numFmtId="41" fontId="14" fillId="0" borderId="31" xfId="1" applyFont="1" applyFill="1" applyBorder="1" applyAlignment="1">
      <alignment horizontal="center" vertical="top"/>
    </xf>
    <xf numFmtId="164" fontId="14" fillId="0" borderId="31" xfId="1" applyNumberFormat="1" applyFont="1" applyFill="1" applyBorder="1" applyAlignment="1">
      <alignment horizontal="center" vertical="top"/>
    </xf>
    <xf numFmtId="0" fontId="14" fillId="0" borderId="0" xfId="0" applyFont="1" applyAlignment="1">
      <alignment vertical="top"/>
    </xf>
    <xf numFmtId="0" fontId="14" fillId="0" borderId="14" xfId="0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vertical="top" wrapText="1"/>
    </xf>
    <xf numFmtId="41" fontId="14" fillId="0" borderId="14" xfId="1" applyFont="1" applyFill="1" applyBorder="1" applyAlignment="1">
      <alignment horizontal="center" vertical="top"/>
    </xf>
    <xf numFmtId="164" fontId="14" fillId="0" borderId="14" xfId="1" applyNumberFormat="1" applyFont="1" applyFill="1" applyBorder="1" applyAlignment="1">
      <alignment horizontal="center" vertical="top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0" fontId="26" fillId="0" borderId="12" xfId="0" applyFont="1" applyBorder="1" applyAlignment="1">
      <alignment vertical="top" wrapText="1"/>
    </xf>
    <xf numFmtId="41" fontId="32" fillId="0" borderId="1" xfId="1" applyFont="1" applyBorder="1" applyAlignment="1">
      <alignment horizontal="center" vertical="top" wrapText="1"/>
    </xf>
    <xf numFmtId="0" fontId="26" fillId="0" borderId="7" xfId="0" quotePrefix="1" applyFont="1" applyBorder="1" applyAlignment="1">
      <alignment horizontal="center" vertical="top" wrapText="1"/>
    </xf>
    <xf numFmtId="0" fontId="26" fillId="0" borderId="8" xfId="0" quotePrefix="1" applyFont="1" applyBorder="1" applyAlignment="1">
      <alignment horizontal="center" vertical="top" wrapText="1"/>
    </xf>
    <xf numFmtId="9" fontId="26" fillId="0" borderId="2" xfId="1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right" wrapText="1"/>
    </xf>
    <xf numFmtId="0" fontId="26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3" xfId="0" applyFont="1" applyBorder="1" applyAlignment="1">
      <alignment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4" xfId="0" applyFont="1" applyBorder="1" applyAlignment="1">
      <alignment vertical="top" wrapText="1"/>
    </xf>
    <xf numFmtId="9" fontId="26" fillId="0" borderId="4" xfId="1" applyNumberFormat="1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wrapText="1"/>
    </xf>
    <xf numFmtId="0" fontId="13" fillId="0" borderId="35" xfId="0" applyFont="1" applyBorder="1" applyAlignment="1">
      <alignment vertical="top" wrapText="1"/>
    </xf>
    <xf numFmtId="0" fontId="13" fillId="0" borderId="34" xfId="0" applyFont="1" applyBorder="1" applyAlignment="1">
      <alignment horizontal="center" vertical="top"/>
    </xf>
    <xf numFmtId="41" fontId="13" fillId="0" borderId="36" xfId="1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/>
    </xf>
    <xf numFmtId="0" fontId="13" fillId="0" borderId="36" xfId="0" applyFont="1" applyBorder="1" applyAlignment="1">
      <alignment horizontal="center" vertical="top" wrapText="1"/>
    </xf>
    <xf numFmtId="41" fontId="13" fillId="0" borderId="4" xfId="1" applyFont="1" applyBorder="1" applyAlignment="1">
      <alignment horizontal="center" vertical="top"/>
    </xf>
    <xf numFmtId="41" fontId="13" fillId="0" borderId="0" xfId="0" applyNumberFormat="1" applyFont="1" applyAlignment="1">
      <alignment vertical="top"/>
    </xf>
    <xf numFmtId="0" fontId="13" fillId="0" borderId="16" xfId="0" applyFont="1" applyBorder="1" applyAlignment="1">
      <alignment horizontal="center" vertical="top"/>
    </xf>
    <xf numFmtId="0" fontId="26" fillId="0" borderId="12" xfId="0" applyFont="1" applyBorder="1" applyAlignment="1">
      <alignment vertical="top" wrapText="1"/>
    </xf>
    <xf numFmtId="0" fontId="26" fillId="0" borderId="5" xfId="0" applyFont="1" applyBorder="1" applyAlignment="1">
      <alignment vertical="top" wrapText="1"/>
    </xf>
    <xf numFmtId="0" fontId="26" fillId="0" borderId="6" xfId="0" applyFont="1" applyBorder="1" applyAlignment="1">
      <alignment vertical="top" wrapText="1"/>
    </xf>
    <xf numFmtId="0" fontId="35" fillId="4" borderId="24" xfId="0" applyFont="1" applyFill="1" applyBorder="1" applyAlignment="1">
      <alignment vertical="center"/>
    </xf>
    <xf numFmtId="0" fontId="35" fillId="4" borderId="11" xfId="0" applyFont="1" applyFill="1" applyBorder="1" applyAlignment="1">
      <alignment vertical="center"/>
    </xf>
    <xf numFmtId="0" fontId="36" fillId="0" borderId="0" xfId="0" applyFont="1" applyFill="1"/>
    <xf numFmtId="0" fontId="26" fillId="0" borderId="12" xfId="0" applyFont="1" applyBorder="1" applyAlignment="1">
      <alignment vertical="top" wrapText="1"/>
    </xf>
    <xf numFmtId="0" fontId="26" fillId="0" borderId="5" xfId="0" applyFont="1" applyBorder="1" applyAlignment="1">
      <alignment vertical="top" wrapText="1"/>
    </xf>
    <xf numFmtId="0" fontId="3" fillId="4" borderId="25" xfId="2" applyFont="1" applyFill="1" applyBorder="1" applyAlignment="1">
      <alignment horizontal="center" vertical="top"/>
    </xf>
    <xf numFmtId="0" fontId="13" fillId="0" borderId="38" xfId="0" applyFont="1" applyFill="1" applyBorder="1" applyAlignment="1">
      <alignment vertical="top" wrapText="1"/>
    </xf>
    <xf numFmtId="0" fontId="13" fillId="0" borderId="35" xfId="0" applyFont="1" applyFill="1" applyBorder="1" applyAlignment="1">
      <alignment vertical="top" wrapText="1"/>
    </xf>
    <xf numFmtId="0" fontId="13" fillId="0" borderId="36" xfId="0" applyFont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 wrapText="1"/>
    </xf>
    <xf numFmtId="41" fontId="13" fillId="0" borderId="36" xfId="1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/>
    </xf>
    <xf numFmtId="0" fontId="13" fillId="0" borderId="36" xfId="0" applyFont="1" applyBorder="1" applyAlignment="1">
      <alignment horizontal="center" vertical="top" wrapText="1"/>
    </xf>
    <xf numFmtId="0" fontId="13" fillId="0" borderId="35" xfId="0" applyFont="1" applyFill="1" applyBorder="1" applyAlignment="1">
      <alignment vertical="top" wrapText="1"/>
    </xf>
    <xf numFmtId="0" fontId="14" fillId="2" borderId="11" xfId="0" applyFont="1" applyFill="1" applyBorder="1" applyAlignment="1">
      <alignment horizontal="center" vertical="top"/>
    </xf>
    <xf numFmtId="0" fontId="13" fillId="0" borderId="34" xfId="0" applyFont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vertical="top"/>
    </xf>
    <xf numFmtId="164" fontId="14" fillId="2" borderId="1" xfId="1" applyNumberFormat="1" applyFont="1" applyFill="1" applyBorder="1" applyAlignment="1">
      <alignment horizontal="center" vertical="top"/>
    </xf>
    <xf numFmtId="0" fontId="13" fillId="0" borderId="47" xfId="0" applyFont="1" applyFill="1" applyBorder="1" applyAlignment="1">
      <alignment horizontal="center" vertical="top"/>
    </xf>
    <xf numFmtId="41" fontId="13" fillId="0" borderId="31" xfId="1" applyFont="1" applyFill="1" applyBorder="1" applyAlignment="1">
      <alignment horizontal="center" vertical="top"/>
    </xf>
    <xf numFmtId="0" fontId="34" fillId="2" borderId="1" xfId="0" applyFont="1" applyFill="1" applyBorder="1" applyAlignment="1">
      <alignment vertical="top" wrapText="1"/>
    </xf>
    <xf numFmtId="0" fontId="34" fillId="2" borderId="1" xfId="0" applyFont="1" applyFill="1" applyBorder="1" applyAlignment="1">
      <alignment horizontal="center" vertical="top" wrapText="1"/>
    </xf>
    <xf numFmtId="41" fontId="34" fillId="2" borderId="1" xfId="1" applyFont="1" applyFill="1" applyBorder="1" applyAlignment="1">
      <alignment horizontal="center" vertical="top" wrapText="1"/>
    </xf>
    <xf numFmtId="0" fontId="30" fillId="2" borderId="24" xfId="0" applyFont="1" applyFill="1" applyBorder="1" applyAlignment="1">
      <alignment vertical="center"/>
    </xf>
    <xf numFmtId="0" fontId="30" fillId="2" borderId="11" xfId="0" applyFont="1" applyFill="1" applyBorder="1" applyAlignment="1">
      <alignment vertical="center"/>
    </xf>
    <xf numFmtId="0" fontId="13" fillId="0" borderId="32" xfId="0" applyFont="1" applyBorder="1" applyAlignment="1">
      <alignment horizontal="center" vertical="top"/>
    </xf>
    <xf numFmtId="0" fontId="13" fillId="0" borderId="31" xfId="0" quotePrefix="1" applyFont="1" applyBorder="1" applyAlignment="1">
      <alignment horizontal="center" vertical="top"/>
    </xf>
    <xf numFmtId="0" fontId="34" fillId="0" borderId="1" xfId="0" applyFont="1" applyFill="1" applyBorder="1" applyAlignment="1">
      <alignment horizontal="center" vertical="top" wrapText="1"/>
    </xf>
    <xf numFmtId="0" fontId="34" fillId="0" borderId="1" xfId="0" applyFont="1" applyFill="1" applyBorder="1" applyAlignment="1">
      <alignment vertical="top" wrapText="1"/>
    </xf>
    <xf numFmtId="41" fontId="34" fillId="0" borderId="1" xfId="1" applyFont="1" applyFill="1" applyBorder="1" applyAlignment="1">
      <alignment horizontal="center" vertical="top" wrapText="1"/>
    </xf>
    <xf numFmtId="0" fontId="13" fillId="0" borderId="33" xfId="0" applyFont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35" xfId="0" applyFont="1" applyBorder="1" applyAlignment="1">
      <alignment vertical="top" wrapText="1"/>
    </xf>
    <xf numFmtId="41" fontId="13" fillId="0" borderId="36" xfId="1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/>
    </xf>
    <xf numFmtId="0" fontId="13" fillId="0" borderId="36" xfId="0" applyFont="1" applyBorder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top"/>
    </xf>
    <xf numFmtId="0" fontId="13" fillId="0" borderId="18" xfId="0" applyFont="1" applyBorder="1" applyAlignment="1">
      <alignment vertical="top" wrapText="1"/>
    </xf>
    <xf numFmtId="0" fontId="13" fillId="0" borderId="14" xfId="0" quotePrefix="1" applyFont="1" applyBorder="1" applyAlignment="1">
      <alignment horizontal="center" vertical="top"/>
    </xf>
    <xf numFmtId="0" fontId="13" fillId="0" borderId="16" xfId="0" applyFont="1" applyFill="1" applyBorder="1" applyAlignment="1">
      <alignment vertical="top" wrapText="1"/>
    </xf>
    <xf numFmtId="0" fontId="13" fillId="0" borderId="35" xfId="0" applyFont="1" applyFill="1" applyBorder="1" applyAlignment="1">
      <alignment vertical="top" wrapText="1"/>
    </xf>
    <xf numFmtId="0" fontId="20" fillId="0" borderId="35" xfId="3" applyFont="1" applyBorder="1" applyAlignment="1">
      <alignment vertical="top" wrapText="1"/>
    </xf>
    <xf numFmtId="0" fontId="20" fillId="0" borderId="38" xfId="3" applyFont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26" fillId="0" borderId="2" xfId="0" applyFont="1" applyBorder="1" applyAlignment="1">
      <alignment vertical="top" wrapText="1"/>
    </xf>
    <xf numFmtId="0" fontId="2" fillId="4" borderId="3" xfId="2" applyFont="1" applyFill="1" applyBorder="1" applyAlignment="1">
      <alignment vertical="top" wrapText="1"/>
    </xf>
    <xf numFmtId="0" fontId="2" fillId="4" borderId="44" xfId="2" applyFont="1" applyFill="1" applyBorder="1" applyAlignment="1">
      <alignment vertical="top" wrapText="1"/>
    </xf>
    <xf numFmtId="0" fontId="1" fillId="4" borderId="0" xfId="2" applyFont="1" applyFill="1" applyBorder="1" applyAlignment="1">
      <alignment vertical="top" wrapText="1"/>
    </xf>
    <xf numFmtId="0" fontId="13" fillId="0" borderId="12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vertical="top" wrapText="1"/>
    </xf>
    <xf numFmtId="0" fontId="13" fillId="0" borderId="17" xfId="0" applyFont="1" applyFill="1" applyBorder="1" applyAlignment="1">
      <alignment vertical="top" wrapText="1"/>
    </xf>
    <xf numFmtId="0" fontId="13" fillId="0" borderId="35" xfId="0" applyFont="1" applyFill="1" applyBorder="1" applyAlignment="1">
      <alignment vertical="top" wrapText="1"/>
    </xf>
    <xf numFmtId="0" fontId="13" fillId="0" borderId="38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vertical="top" wrapText="1"/>
    </xf>
    <xf numFmtId="0" fontId="13" fillId="0" borderId="17" xfId="0" applyFont="1" applyFill="1" applyBorder="1" applyAlignment="1">
      <alignment vertical="top" wrapText="1"/>
    </xf>
    <xf numFmtId="0" fontId="13" fillId="0" borderId="12" xfId="0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0" fontId="14" fillId="3" borderId="1" xfId="0" applyFont="1" applyFill="1" applyBorder="1" applyAlignment="1">
      <alignment horizontal="center" vertical="center"/>
    </xf>
    <xf numFmtId="0" fontId="20" fillId="0" borderId="35" xfId="3" applyFont="1" applyBorder="1" applyAlignment="1">
      <alignment vertical="top" wrapText="1"/>
    </xf>
    <xf numFmtId="0" fontId="20" fillId="0" borderId="38" xfId="3" applyFont="1" applyBorder="1" applyAlignment="1">
      <alignment vertical="top" wrapText="1"/>
    </xf>
    <xf numFmtId="0" fontId="13" fillId="0" borderId="33" xfId="0" applyFont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13" fillId="0" borderId="38" xfId="0" applyFont="1" applyFill="1" applyBorder="1" applyAlignment="1">
      <alignment vertical="top" wrapText="1"/>
    </xf>
    <xf numFmtId="0" fontId="13" fillId="0" borderId="35" xfId="0" applyFont="1" applyBorder="1" applyAlignment="1">
      <alignment vertical="top" wrapText="1"/>
    </xf>
    <xf numFmtId="0" fontId="13" fillId="0" borderId="35" xfId="0" applyFont="1" applyFill="1" applyBorder="1" applyAlignment="1">
      <alignment vertical="top" wrapText="1"/>
    </xf>
    <xf numFmtId="0" fontId="13" fillId="0" borderId="34" xfId="0" applyFont="1" applyBorder="1" applyAlignment="1">
      <alignment horizontal="center" vertical="top"/>
    </xf>
    <xf numFmtId="41" fontId="13" fillId="0" borderId="36" xfId="1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/>
    </xf>
    <xf numFmtId="41" fontId="13" fillId="5" borderId="36" xfId="1" applyFont="1" applyFill="1" applyBorder="1" applyAlignment="1">
      <alignment horizontal="center" vertical="top"/>
    </xf>
    <xf numFmtId="41" fontId="13" fillId="5" borderId="36" xfId="1" applyFont="1" applyFill="1" applyBorder="1" applyAlignment="1">
      <alignment vertical="top"/>
    </xf>
    <xf numFmtId="41" fontId="13" fillId="5" borderId="36" xfId="1" applyFont="1" applyFill="1" applyBorder="1" applyAlignment="1">
      <alignment horizontal="center" vertical="top" wrapText="1"/>
    </xf>
    <xf numFmtId="0" fontId="13" fillId="5" borderId="36" xfId="0" applyFont="1" applyFill="1" applyBorder="1" applyAlignment="1">
      <alignment horizontal="center" vertical="top" wrapText="1"/>
    </xf>
    <xf numFmtId="0" fontId="13" fillId="5" borderId="7" xfId="0" applyFont="1" applyFill="1" applyBorder="1" applyAlignment="1">
      <alignment horizontal="center" vertical="top"/>
    </xf>
    <xf numFmtId="0" fontId="13" fillId="5" borderId="5" xfId="0" applyFont="1" applyFill="1" applyBorder="1" applyAlignment="1">
      <alignment vertical="top"/>
    </xf>
    <xf numFmtId="0" fontId="13" fillId="5" borderId="7" xfId="0" applyFont="1" applyFill="1" applyBorder="1" applyAlignment="1">
      <alignment horizontal="right" vertical="top"/>
    </xf>
    <xf numFmtId="0" fontId="13" fillId="5" borderId="3" xfId="0" applyFont="1" applyFill="1" applyBorder="1" applyAlignment="1">
      <alignment horizontal="center" vertical="top"/>
    </xf>
    <xf numFmtId="41" fontId="13" fillId="5" borderId="13" xfId="1" applyFont="1" applyFill="1" applyBorder="1" applyAlignment="1">
      <alignment vertical="top"/>
    </xf>
    <xf numFmtId="0" fontId="13" fillId="0" borderId="7" xfId="0" applyFont="1" applyFill="1" applyBorder="1" applyAlignment="1">
      <alignment horizontal="right" vertical="top"/>
    </xf>
    <xf numFmtId="0" fontId="13" fillId="0" borderId="3" xfId="0" applyFont="1" applyFill="1" applyBorder="1" applyAlignment="1">
      <alignment horizontal="center" vertical="top"/>
    </xf>
    <xf numFmtId="41" fontId="13" fillId="0" borderId="36" xfId="1" applyFont="1" applyFill="1" applyBorder="1" applyAlignment="1">
      <alignment horizontal="center" vertical="top" wrapText="1"/>
    </xf>
    <xf numFmtId="0" fontId="13" fillId="0" borderId="36" xfId="0" applyFont="1" applyFill="1" applyBorder="1" applyAlignment="1">
      <alignment horizontal="center" vertical="top"/>
    </xf>
    <xf numFmtId="0" fontId="13" fillId="0" borderId="0" xfId="0" applyFont="1" applyFill="1" applyAlignment="1">
      <alignment vertical="top"/>
    </xf>
    <xf numFmtId="41" fontId="13" fillId="0" borderId="36" xfId="1" applyFont="1" applyFill="1" applyBorder="1" applyAlignment="1">
      <alignment horizontal="center" vertical="top" wrapText="1"/>
    </xf>
    <xf numFmtId="0" fontId="13" fillId="0" borderId="36" xfId="0" applyFont="1" applyFill="1" applyBorder="1" applyAlignment="1">
      <alignment horizontal="center" vertical="top" wrapText="1"/>
    </xf>
    <xf numFmtId="0" fontId="13" fillId="0" borderId="17" xfId="0" applyFont="1" applyFill="1" applyBorder="1" applyAlignment="1">
      <alignment vertical="top"/>
    </xf>
    <xf numFmtId="0" fontId="13" fillId="0" borderId="18" xfId="0" applyFont="1" applyFill="1" applyBorder="1" applyAlignment="1">
      <alignment horizontal="right" vertical="top"/>
    </xf>
    <xf numFmtId="0" fontId="13" fillId="0" borderId="14" xfId="0" applyFont="1" applyFill="1" applyBorder="1" applyAlignment="1">
      <alignment horizontal="center" vertical="top"/>
    </xf>
    <xf numFmtId="0" fontId="13" fillId="0" borderId="16" xfId="0" applyFont="1" applyFill="1" applyBorder="1" applyAlignment="1">
      <alignment vertical="top"/>
    </xf>
    <xf numFmtId="0" fontId="13" fillId="0" borderId="15" xfId="0" applyFont="1" applyFill="1" applyBorder="1" applyAlignment="1">
      <alignment horizontal="right" vertical="top"/>
    </xf>
    <xf numFmtId="0" fontId="13" fillId="0" borderId="13" xfId="0" applyFont="1" applyFill="1" applyBorder="1" applyAlignment="1">
      <alignment horizontal="center" vertical="top"/>
    </xf>
    <xf numFmtId="41" fontId="13" fillId="0" borderId="0" xfId="0" applyNumberFormat="1" applyFont="1" applyFill="1" applyAlignment="1">
      <alignment vertical="top"/>
    </xf>
    <xf numFmtId="0" fontId="13" fillId="5" borderId="34" xfId="0" applyFont="1" applyFill="1" applyBorder="1" applyAlignment="1">
      <alignment vertical="top"/>
    </xf>
    <xf numFmtId="0" fontId="13" fillId="0" borderId="8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vertical="top"/>
    </xf>
    <xf numFmtId="0" fontId="13" fillId="0" borderId="8" xfId="0" applyFont="1" applyFill="1" applyBorder="1" applyAlignment="1">
      <alignment horizontal="right" vertical="top"/>
    </xf>
    <xf numFmtId="0" fontId="13" fillId="0" borderId="4" xfId="0" applyFont="1" applyFill="1" applyBorder="1" applyAlignment="1">
      <alignment horizontal="center" vertical="top"/>
    </xf>
    <xf numFmtId="41" fontId="13" fillId="0" borderId="39" xfId="1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quotePrefix="1" applyFont="1" applyFill="1" applyBorder="1" applyAlignment="1">
      <alignment horizontal="center" vertical="top"/>
    </xf>
    <xf numFmtId="41" fontId="13" fillId="0" borderId="31" xfId="1" applyFont="1" applyFill="1" applyBorder="1" applyAlignment="1">
      <alignment vertical="top"/>
    </xf>
    <xf numFmtId="0" fontId="13" fillId="0" borderId="31" xfId="0" applyFont="1" applyFill="1" applyBorder="1" applyAlignment="1">
      <alignment horizontal="center" vertical="top"/>
    </xf>
    <xf numFmtId="0" fontId="13" fillId="5" borderId="35" xfId="0" applyFont="1" applyFill="1" applyBorder="1" applyAlignment="1">
      <alignment vertical="top" wrapText="1"/>
    </xf>
    <xf numFmtId="0" fontId="13" fillId="5" borderId="35" xfId="0" applyFont="1" applyFill="1" applyBorder="1" applyAlignment="1">
      <alignment vertical="top" wrapText="1"/>
    </xf>
    <xf numFmtId="0" fontId="13" fillId="5" borderId="0" xfId="0" applyFont="1" applyFill="1"/>
    <xf numFmtId="0" fontId="13" fillId="0" borderId="10" xfId="0" applyFont="1" applyFill="1" applyBorder="1" applyAlignment="1">
      <alignment vertical="top" wrapText="1"/>
    </xf>
    <xf numFmtId="0" fontId="13" fillId="0" borderId="12" xfId="0" applyFont="1" applyFill="1" applyBorder="1" applyAlignment="1">
      <alignment vertical="top" wrapText="1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0" fontId="13" fillId="0" borderId="32" xfId="0" applyFont="1" applyFill="1" applyBorder="1" applyAlignment="1">
      <alignment vertical="top" wrapText="1"/>
    </xf>
    <xf numFmtId="0" fontId="13" fillId="0" borderId="33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vertical="top" wrapText="1"/>
    </xf>
    <xf numFmtId="0" fontId="13" fillId="0" borderId="17" xfId="0" applyFont="1" applyFill="1" applyBorder="1" applyAlignment="1">
      <alignment vertical="top" wrapText="1"/>
    </xf>
    <xf numFmtId="0" fontId="13" fillId="0" borderId="18" xfId="0" applyFont="1" applyFill="1" applyBorder="1" applyAlignment="1">
      <alignment vertical="top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 wrapText="1"/>
    </xf>
    <xf numFmtId="0" fontId="26" fillId="0" borderId="9" xfId="0" applyFont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0" fontId="30" fillId="3" borderId="10" xfId="0" applyFont="1" applyFill="1" applyBorder="1" applyAlignment="1">
      <alignment horizontal="center" vertical="center" wrapText="1"/>
    </xf>
    <xf numFmtId="0" fontId="30" fillId="3" borderId="12" xfId="0" applyFont="1" applyFill="1" applyBorder="1" applyAlignment="1">
      <alignment horizontal="center" vertical="center" wrapText="1"/>
    </xf>
    <xf numFmtId="0" fontId="30" fillId="3" borderId="8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/>
    </xf>
    <xf numFmtId="0" fontId="30" fillId="2" borderId="24" xfId="0" applyFont="1" applyFill="1" applyBorder="1" applyAlignment="1">
      <alignment horizontal="center" vertical="center"/>
    </xf>
    <xf numFmtId="0" fontId="26" fillId="0" borderId="12" xfId="0" applyFont="1" applyBorder="1" applyAlignment="1">
      <alignment vertical="top" wrapText="1"/>
    </xf>
    <xf numFmtId="0" fontId="26" fillId="0" borderId="5" xfId="0" applyFont="1" applyBorder="1" applyAlignment="1">
      <alignment vertical="top" wrapText="1"/>
    </xf>
    <xf numFmtId="0" fontId="26" fillId="0" borderId="6" xfId="0" applyFont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0" fontId="26" fillId="0" borderId="8" xfId="0" applyFont="1" applyBorder="1" applyAlignment="1">
      <alignment vertical="top" wrapText="1"/>
    </xf>
    <xf numFmtId="0" fontId="30" fillId="3" borderId="2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 wrapText="1"/>
    </xf>
    <xf numFmtId="0" fontId="29" fillId="4" borderId="9" xfId="0" applyFont="1" applyFill="1" applyBorder="1" applyAlignment="1">
      <alignment horizontal="center"/>
    </xf>
    <xf numFmtId="0" fontId="29" fillId="4" borderId="24" xfId="0" applyFont="1" applyFill="1" applyBorder="1" applyAlignment="1">
      <alignment horizontal="center"/>
    </xf>
    <xf numFmtId="0" fontId="30" fillId="3" borderId="9" xfId="0" applyFont="1" applyFill="1" applyBorder="1" applyAlignment="1">
      <alignment horizontal="center" vertical="center" wrapText="1"/>
    </xf>
    <xf numFmtId="0" fontId="30" fillId="3" borderId="11" xfId="0" applyFont="1" applyFill="1" applyBorder="1" applyAlignment="1">
      <alignment horizontal="center" vertical="center" wrapText="1"/>
    </xf>
    <xf numFmtId="0" fontId="35" fillId="4" borderId="9" xfId="0" applyFont="1" applyFill="1" applyBorder="1" applyAlignment="1">
      <alignment horizontal="center" vertical="center"/>
    </xf>
    <xf numFmtId="0" fontId="35" fillId="4" borderId="24" xfId="0" applyFont="1" applyFill="1" applyBorder="1" applyAlignment="1">
      <alignment horizontal="center" vertical="center"/>
    </xf>
    <xf numFmtId="41" fontId="13" fillId="0" borderId="36" xfId="1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/>
    </xf>
    <xf numFmtId="41" fontId="13" fillId="0" borderId="36" xfId="1" applyFont="1" applyFill="1" applyBorder="1" applyAlignment="1">
      <alignment horizontal="center" vertical="top" wrapText="1"/>
    </xf>
    <xf numFmtId="0" fontId="13" fillId="0" borderId="36" xfId="0" applyFont="1" applyFill="1" applyBorder="1" applyAlignment="1">
      <alignment horizontal="center" vertical="top" wrapText="1"/>
    </xf>
    <xf numFmtId="0" fontId="13" fillId="0" borderId="34" xfId="0" applyFont="1" applyFill="1" applyBorder="1" applyAlignment="1">
      <alignment vertical="top" wrapText="1"/>
    </xf>
    <xf numFmtId="0" fontId="13" fillId="0" borderId="35" xfId="0" applyFont="1" applyFill="1" applyBorder="1" applyAlignment="1">
      <alignment vertical="top" wrapText="1"/>
    </xf>
    <xf numFmtId="0" fontId="13" fillId="0" borderId="32" xfId="0" applyFont="1" applyBorder="1" applyAlignment="1">
      <alignment vertical="top" wrapText="1"/>
    </xf>
    <xf numFmtId="0" fontId="13" fillId="0" borderId="33" xfId="0" applyFont="1" applyBorder="1" applyAlignment="1">
      <alignment vertical="top" wrapText="1"/>
    </xf>
    <xf numFmtId="0" fontId="13" fillId="0" borderId="37" xfId="0" applyFont="1" applyFill="1" applyBorder="1" applyAlignment="1">
      <alignment vertical="top" wrapText="1"/>
    </xf>
    <xf numFmtId="0" fontId="13" fillId="0" borderId="38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right" vertical="top"/>
    </xf>
    <xf numFmtId="0" fontId="14" fillId="2" borderId="9" xfId="0" applyFont="1" applyFill="1" applyBorder="1" applyAlignment="1">
      <alignment horizontal="center" vertical="top"/>
    </xf>
    <xf numFmtId="0" fontId="14" fillId="2" borderId="11" xfId="0" applyFont="1" applyFill="1" applyBorder="1" applyAlignment="1">
      <alignment horizontal="center" vertical="top"/>
    </xf>
    <xf numFmtId="0" fontId="14" fillId="3" borderId="7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20" fillId="0" borderId="37" xfId="3" applyFont="1" applyBorder="1" applyAlignment="1">
      <alignment vertical="top" wrapText="1"/>
    </xf>
    <xf numFmtId="0" fontId="20" fillId="0" borderId="38" xfId="3" applyFont="1" applyBorder="1" applyAlignment="1">
      <alignment vertical="top" wrapText="1"/>
    </xf>
    <xf numFmtId="0" fontId="20" fillId="0" borderId="34" xfId="3" applyFont="1" applyBorder="1" applyAlignment="1">
      <alignment vertical="top" wrapText="1"/>
    </xf>
    <xf numFmtId="0" fontId="20" fillId="0" borderId="35" xfId="3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13" fillId="0" borderId="34" xfId="0" applyFont="1" applyBorder="1" applyAlignment="1">
      <alignment horizontal="center" vertical="top"/>
    </xf>
    <xf numFmtId="0" fontId="13" fillId="0" borderId="34" xfId="0" applyFont="1" applyBorder="1" applyAlignment="1">
      <alignment vertical="top" wrapText="1"/>
    </xf>
    <xf numFmtId="0" fontId="13" fillId="0" borderId="35" xfId="0" applyFont="1" applyBorder="1" applyAlignment="1">
      <alignment vertical="top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left"/>
    </xf>
    <xf numFmtId="0" fontId="13" fillId="2" borderId="24" xfId="0" applyFont="1" applyFill="1" applyBorder="1" applyAlignment="1">
      <alignment horizontal="left"/>
    </xf>
    <xf numFmtId="0" fontId="13" fillId="2" borderId="11" xfId="0" applyFont="1" applyFill="1" applyBorder="1" applyAlignment="1">
      <alignment horizontal="left"/>
    </xf>
    <xf numFmtId="0" fontId="13" fillId="5" borderId="34" xfId="0" applyFont="1" applyFill="1" applyBorder="1" applyAlignment="1">
      <alignment vertical="top" wrapText="1"/>
    </xf>
    <xf numFmtId="0" fontId="13" fillId="5" borderId="35" xfId="0" applyFont="1" applyFill="1" applyBorder="1" applyAlignment="1">
      <alignment vertical="top" wrapText="1"/>
    </xf>
    <xf numFmtId="0" fontId="26" fillId="0" borderId="2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6" fillId="0" borderId="4" xfId="0" applyFont="1" applyBorder="1" applyAlignment="1">
      <alignment vertical="top" wrapText="1"/>
    </xf>
    <xf numFmtId="0" fontId="26" fillId="0" borderId="1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18" fillId="0" borderId="0" xfId="2" applyFont="1" applyAlignment="1">
      <alignment horizontal="center"/>
    </xf>
    <xf numFmtId="0" fontId="11" fillId="0" borderId="0" xfId="2" applyAlignment="1">
      <alignment vertical="top" wrapText="1"/>
    </xf>
    <xf numFmtId="0" fontId="19" fillId="3" borderId="19" xfId="2" applyFont="1" applyFill="1" applyBorder="1" applyAlignment="1">
      <alignment horizontal="center" vertical="center"/>
    </xf>
    <xf numFmtId="0" fontId="19" fillId="3" borderId="23" xfId="2" applyFont="1" applyFill="1" applyBorder="1" applyAlignment="1">
      <alignment horizontal="center" vertical="center"/>
    </xf>
    <xf numFmtId="0" fontId="19" fillId="3" borderId="20" xfId="2" applyFont="1" applyFill="1" applyBorder="1" applyAlignment="1">
      <alignment horizontal="center" vertical="center"/>
    </xf>
    <xf numFmtId="0" fontId="19" fillId="3" borderId="1" xfId="2" applyFont="1" applyFill="1" applyBorder="1" applyAlignment="1">
      <alignment horizontal="center" vertical="center"/>
    </xf>
    <xf numFmtId="0" fontId="19" fillId="3" borderId="21" xfId="2" applyFont="1" applyFill="1" applyBorder="1" applyAlignment="1">
      <alignment horizontal="center" vertical="center"/>
    </xf>
    <xf numFmtId="0" fontId="19" fillId="3" borderId="24" xfId="2" applyFont="1" applyFill="1" applyBorder="1" applyAlignment="1">
      <alignment horizontal="center" vertical="center"/>
    </xf>
    <xf numFmtId="0" fontId="19" fillId="3" borderId="22" xfId="2" applyFont="1" applyFill="1" applyBorder="1" applyAlignment="1">
      <alignment horizontal="center" vertical="center"/>
    </xf>
    <xf numFmtId="0" fontId="19" fillId="3" borderId="25" xfId="2" applyFont="1" applyFill="1" applyBorder="1" applyAlignment="1">
      <alignment horizontal="center" vertical="center"/>
    </xf>
    <xf numFmtId="0" fontId="8" fillId="4" borderId="9" xfId="2" applyFont="1" applyFill="1" applyBorder="1" applyAlignment="1">
      <alignment vertical="top" wrapText="1"/>
    </xf>
    <xf numFmtId="0" fontId="10" fillId="4" borderId="11" xfId="2" applyFont="1" applyFill="1" applyBorder="1" applyAlignment="1">
      <alignment vertical="top" wrapText="1"/>
    </xf>
    <xf numFmtId="0" fontId="4" fillId="4" borderId="40" xfId="2" applyFont="1" applyFill="1" applyBorder="1" applyAlignment="1">
      <alignment vertical="top" wrapText="1"/>
    </xf>
    <xf numFmtId="0" fontId="11" fillId="4" borderId="41" xfId="2" applyFill="1" applyBorder="1" applyAlignment="1">
      <alignment vertical="top" wrapText="1"/>
    </xf>
    <xf numFmtId="0" fontId="5" fillId="4" borderId="9" xfId="2" applyFont="1" applyFill="1" applyBorder="1" applyAlignment="1">
      <alignment vertical="top" wrapText="1"/>
    </xf>
    <xf numFmtId="0" fontId="7" fillId="4" borderId="11" xfId="2" applyFont="1" applyFill="1" applyBorder="1" applyAlignment="1">
      <alignment vertical="top" wrapText="1"/>
    </xf>
    <xf numFmtId="0" fontId="13" fillId="5" borderId="5" xfId="0" applyFont="1" applyFill="1" applyBorder="1" applyAlignment="1">
      <alignment vertical="top" wrapText="1"/>
    </xf>
    <xf numFmtId="0" fontId="13" fillId="5" borderId="7" xfId="0" applyFont="1" applyFill="1" applyBorder="1" applyAlignment="1">
      <alignment vertical="top" wrapText="1"/>
    </xf>
    <xf numFmtId="0" fontId="13" fillId="5" borderId="5" xfId="0" applyFont="1" applyFill="1" applyBorder="1" applyAlignment="1">
      <alignment vertical="top" wrapText="1"/>
    </xf>
    <xf numFmtId="0" fontId="13" fillId="5" borderId="8" xfId="0" applyFont="1" applyFill="1" applyBorder="1" applyAlignment="1">
      <alignment horizontal="center" vertical="top"/>
    </xf>
    <xf numFmtId="0" fontId="13" fillId="5" borderId="8" xfId="0" applyFont="1" applyFill="1" applyBorder="1" applyAlignment="1">
      <alignment horizontal="right" vertical="top"/>
    </xf>
    <xf numFmtId="0" fontId="13" fillId="5" borderId="6" xfId="0" applyFont="1" applyFill="1" applyBorder="1" applyAlignment="1">
      <alignment vertical="top"/>
    </xf>
    <xf numFmtId="0" fontId="13" fillId="5" borderId="4" xfId="0" applyFont="1" applyFill="1" applyBorder="1" applyAlignment="1">
      <alignment horizontal="center" vertical="top"/>
    </xf>
    <xf numFmtId="0" fontId="13" fillId="5" borderId="37" xfId="0" applyFont="1" applyFill="1" applyBorder="1" applyAlignment="1">
      <alignment vertical="top"/>
    </xf>
    <xf numFmtId="0" fontId="13" fillId="5" borderId="38" xfId="0" applyFont="1" applyFill="1" applyBorder="1" applyAlignment="1">
      <alignment vertical="top" wrapText="1"/>
    </xf>
    <xf numFmtId="0" fontId="13" fillId="5" borderId="37" xfId="0" applyFont="1" applyFill="1" applyBorder="1" applyAlignment="1">
      <alignment vertical="top" wrapText="1"/>
    </xf>
    <xf numFmtId="0" fontId="13" fillId="5" borderId="38" xfId="0" applyFont="1" applyFill="1" applyBorder="1" applyAlignment="1">
      <alignment vertical="top" wrapText="1"/>
    </xf>
    <xf numFmtId="41" fontId="13" fillId="5" borderId="39" xfId="1" applyFont="1" applyFill="1" applyBorder="1" applyAlignment="1">
      <alignment horizontal="center" vertical="top"/>
    </xf>
    <xf numFmtId="41" fontId="13" fillId="5" borderId="39" xfId="1" applyFont="1" applyFill="1" applyBorder="1" applyAlignment="1">
      <alignment vertical="top"/>
    </xf>
    <xf numFmtId="41" fontId="13" fillId="5" borderId="39" xfId="1" applyFont="1" applyFill="1" applyBorder="1" applyAlignment="1">
      <alignment horizontal="center" vertical="top" wrapText="1"/>
    </xf>
    <xf numFmtId="0" fontId="13" fillId="5" borderId="39" xfId="0" applyFont="1" applyFill="1" applyBorder="1" applyAlignment="1">
      <alignment horizontal="center" vertical="top" wrapText="1"/>
    </xf>
    <xf numFmtId="0" fontId="13" fillId="5" borderId="34" xfId="0" applyFont="1" applyFill="1" applyBorder="1" applyAlignment="1">
      <alignment horizontal="center" vertical="top"/>
    </xf>
    <xf numFmtId="0" fontId="13" fillId="5" borderId="36" xfId="0" applyFont="1" applyFill="1" applyBorder="1" applyAlignment="1">
      <alignment horizontal="center" vertical="top"/>
    </xf>
  </cellXfs>
  <cellStyles count="36">
    <cellStyle name="Comma [0]" xfId="1" builtinId="6"/>
    <cellStyle name="Comma [0] 2" xfId="4"/>
    <cellStyle name="Comma [0] 2 2" xfId="5"/>
    <cellStyle name="Comma [0] 2 3" xfId="6"/>
    <cellStyle name="Comma [0] 2 4" xfId="7"/>
    <cellStyle name="Comma [0] 3" xfId="8"/>
    <cellStyle name="Comma [0] 3 2" xfId="9"/>
    <cellStyle name="Comma [0] 3 2 2" xfId="10"/>
    <cellStyle name="Comma [0] 3 3" xfId="11"/>
    <cellStyle name="Comma [0] 4" xfId="12"/>
    <cellStyle name="Comma [0] 4 2" xfId="13"/>
    <cellStyle name="Comma [0] 5" xfId="14"/>
    <cellStyle name="Comma [0] 5 2" xfId="15"/>
    <cellStyle name="Comma [0] 6" xfId="16"/>
    <cellStyle name="Comma 2" xfId="17"/>
    <cellStyle name="Comma 2 2" xfId="18"/>
    <cellStyle name="Comma 3" xfId="19"/>
    <cellStyle name="Comma 4" xfId="20"/>
    <cellStyle name="Comma 4 2" xfId="21"/>
    <cellStyle name="Comma 5" xfId="22"/>
    <cellStyle name="Comma 5 2" xfId="23"/>
    <cellStyle name="Comma 6" xfId="24"/>
    <cellStyle name="Excel Built-in Comma [0]" xfId="25"/>
    <cellStyle name="Normal" xfId="0" builtinId="0"/>
    <cellStyle name="Normal 2" xfId="2"/>
    <cellStyle name="Normal 2 2" xfId="26"/>
    <cellStyle name="Normal 3" xfId="3"/>
    <cellStyle name="Normal 3 2" xfId="27"/>
    <cellStyle name="Normal 4" xfId="28"/>
    <cellStyle name="Normal 4 2" xfId="29"/>
    <cellStyle name="Normal 5" xfId="30"/>
    <cellStyle name="Normal 6" xfId="31"/>
    <cellStyle name="Normal 6 2" xfId="32"/>
    <cellStyle name="Normal 7" xfId="33"/>
    <cellStyle name="Normal 7 2" xfId="34"/>
    <cellStyle name="Normal 8" xfId="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733425</xdr:colOff>
      <xdr:row>24</xdr:row>
      <xdr:rowOff>152400</xdr:rowOff>
    </xdr:from>
    <xdr:ext cx="2647951" cy="1986826"/>
    <xdr:sp macro="" textlink="">
      <xdr:nvSpPr>
        <xdr:cNvPr id="2" name="TextBox 1"/>
        <xdr:cNvSpPr txBox="1"/>
      </xdr:nvSpPr>
      <xdr:spPr>
        <a:xfrm>
          <a:off x="3343275" y="7858125"/>
          <a:ext cx="2647951" cy="19868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lang="id-ID" sz="1100">
              <a:latin typeface="Calibri" pitchFamily="34" charset="0"/>
              <a:cs typeface="Calibri" pitchFamily="34" charset="0"/>
            </a:rPr>
            <a:t>Padang, 29 Agustus 2016</a:t>
          </a:r>
        </a:p>
        <a:p>
          <a:pPr algn="ctr"/>
          <a:endParaRPr lang="id-ID" sz="1100">
            <a:latin typeface="Calibri" pitchFamily="34" charset="0"/>
            <a:cs typeface="Calibri" pitchFamily="34" charset="0"/>
          </a:endParaRPr>
        </a:p>
        <a:p>
          <a:pPr algn="ctr"/>
          <a:r>
            <a:rPr lang="id-ID" sz="1100" b="1">
              <a:solidFill>
                <a:schemeClr val="tx1"/>
              </a:solidFill>
              <a:latin typeface="Calibri" pitchFamily="34" charset="0"/>
              <a:ea typeface="+mn-ea"/>
              <a:cs typeface="Calibri" pitchFamily="34" charset="0"/>
            </a:rPr>
            <a:t>Pj. Kepala Pelaksana</a:t>
          </a:r>
          <a:endParaRPr lang="id-ID" sz="1100">
            <a:latin typeface="Calibri" pitchFamily="34" charset="0"/>
            <a:cs typeface="Calibri" pitchFamily="34" charset="0"/>
          </a:endParaRPr>
        </a:p>
        <a:p>
          <a:pPr algn="ctr"/>
          <a:r>
            <a:rPr lang="id-ID" sz="1100" b="1">
              <a:solidFill>
                <a:schemeClr val="tx1"/>
              </a:solidFill>
              <a:latin typeface="Calibri" pitchFamily="34" charset="0"/>
              <a:ea typeface="+mn-ea"/>
              <a:cs typeface="Calibri" pitchFamily="34" charset="0"/>
            </a:rPr>
            <a:t>Badan Penanggulangan Bencana Daerah</a:t>
          </a:r>
          <a:endParaRPr lang="id-ID" sz="1100">
            <a:latin typeface="Calibri" pitchFamily="34" charset="0"/>
            <a:cs typeface="Calibri" pitchFamily="34" charset="0"/>
          </a:endParaRPr>
        </a:p>
        <a:p>
          <a:pPr algn="ctr"/>
          <a:r>
            <a:rPr lang="id-ID" sz="1100" b="1">
              <a:solidFill>
                <a:schemeClr val="tx1"/>
              </a:solidFill>
              <a:latin typeface="Calibri" pitchFamily="34" charset="0"/>
              <a:ea typeface="+mn-ea"/>
              <a:cs typeface="Calibri" pitchFamily="34" charset="0"/>
            </a:rPr>
            <a:t>Provinsi Sumatera Barat,</a:t>
          </a:r>
          <a:endParaRPr lang="id-ID" sz="1100">
            <a:latin typeface="Calibri" pitchFamily="34" charset="0"/>
            <a:cs typeface="Calibri" pitchFamily="34" charset="0"/>
          </a:endParaRPr>
        </a:p>
        <a:p>
          <a:pPr algn="ctr"/>
          <a:endParaRPr lang="id-ID" sz="1100" b="1">
            <a:solidFill>
              <a:schemeClr val="tx1"/>
            </a:solidFill>
            <a:latin typeface="Calibri" pitchFamily="34" charset="0"/>
            <a:ea typeface="+mn-ea"/>
            <a:cs typeface="Calibri" pitchFamily="34" charset="0"/>
          </a:endParaRPr>
        </a:p>
        <a:p>
          <a:pPr algn="ctr"/>
          <a:endParaRPr lang="id-ID" sz="1100">
            <a:solidFill>
              <a:schemeClr val="tx1"/>
            </a:solidFill>
            <a:latin typeface="Calibri" pitchFamily="34" charset="0"/>
            <a:ea typeface="+mn-ea"/>
            <a:cs typeface="Calibri" pitchFamily="34" charset="0"/>
          </a:endParaRPr>
        </a:p>
        <a:p>
          <a:pPr algn="ctr"/>
          <a:endParaRPr lang="id-ID" sz="1100">
            <a:solidFill>
              <a:schemeClr val="tx1"/>
            </a:solidFill>
            <a:latin typeface="Calibri" pitchFamily="34" charset="0"/>
            <a:ea typeface="+mn-ea"/>
            <a:cs typeface="Calibri" pitchFamily="34" charset="0"/>
          </a:endParaRPr>
        </a:p>
        <a:p>
          <a:pPr algn="ctr"/>
          <a:endParaRPr lang="id-ID" sz="1100">
            <a:solidFill>
              <a:schemeClr val="tx1"/>
            </a:solidFill>
            <a:latin typeface="Calibri" pitchFamily="34" charset="0"/>
            <a:ea typeface="+mn-ea"/>
            <a:cs typeface="Calibri" pitchFamily="34" charset="0"/>
          </a:endParaRPr>
        </a:p>
        <a:p>
          <a:pPr algn="ctr"/>
          <a:r>
            <a:rPr lang="id-ID" sz="1100" b="1" u="sng">
              <a:solidFill>
                <a:schemeClr val="tx1"/>
              </a:solidFill>
              <a:latin typeface="Calibri" pitchFamily="34" charset="0"/>
              <a:ea typeface="+mn-ea"/>
              <a:cs typeface="Calibri" pitchFamily="34" charset="0"/>
            </a:rPr>
            <a:t>Ir. Nasridal Patria, MM., M.Hum.</a:t>
          </a:r>
          <a:endParaRPr lang="id-ID" sz="1100">
            <a:latin typeface="Calibri" pitchFamily="34" charset="0"/>
            <a:cs typeface="Calibri" pitchFamily="34" charset="0"/>
          </a:endParaRPr>
        </a:p>
        <a:p>
          <a:pPr algn="ctr"/>
          <a:r>
            <a:rPr lang="id-ID" sz="1100">
              <a:solidFill>
                <a:schemeClr val="tx1"/>
              </a:solidFill>
              <a:latin typeface="Calibri" pitchFamily="34" charset="0"/>
              <a:ea typeface="+mn-ea"/>
              <a:cs typeface="Calibri" pitchFamily="34" charset="0"/>
            </a:rPr>
            <a:t>Pembina Tk. I/NIP. 19601218 199202 1 001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03"/>
  <sheetViews>
    <sheetView topLeftCell="A88" workbookViewId="0">
      <selection activeCell="A3" sqref="A3:X3"/>
    </sheetView>
  </sheetViews>
  <sheetFormatPr defaultColWidth="9.109375" defaultRowHeight="13.8" x14ac:dyDescent="0.3"/>
  <cols>
    <col min="1" max="1" width="4.44140625" style="2" customWidth="1"/>
    <col min="2" max="2" width="2.6640625" style="2" customWidth="1"/>
    <col min="3" max="3" width="48.5546875" style="1" customWidth="1"/>
    <col min="4" max="6" width="7.88671875" style="2" customWidth="1"/>
    <col min="7" max="24" width="7.109375" style="2" customWidth="1"/>
    <col min="25" max="16384" width="9.109375" style="1"/>
  </cols>
  <sheetData>
    <row r="2" spans="1:24" ht="15.75" x14ac:dyDescent="0.25">
      <c r="A2" s="326" t="s">
        <v>282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</row>
    <row r="3" spans="1:24" ht="15.75" x14ac:dyDescent="0.25">
      <c r="A3" s="326" t="s">
        <v>396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</row>
    <row r="4" spans="1:24" ht="15.75" x14ac:dyDescent="0.25">
      <c r="A4" s="326" t="s">
        <v>204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</row>
    <row r="6" spans="1:24" s="3" customFormat="1" ht="31.5" customHeight="1" x14ac:dyDescent="0.3">
      <c r="A6" s="324" t="s">
        <v>191</v>
      </c>
      <c r="B6" s="327" t="s">
        <v>205</v>
      </c>
      <c r="C6" s="328"/>
      <c r="D6" s="324" t="s">
        <v>206</v>
      </c>
      <c r="E6" s="324" t="s">
        <v>207</v>
      </c>
      <c r="F6" s="324" t="s">
        <v>208</v>
      </c>
      <c r="G6" s="323" t="s">
        <v>209</v>
      </c>
      <c r="H6" s="323"/>
      <c r="I6" s="323"/>
      <c r="J6" s="323"/>
      <c r="K6" s="323"/>
      <c r="L6" s="323"/>
      <c r="M6" s="323" t="s">
        <v>210</v>
      </c>
      <c r="N6" s="323"/>
      <c r="O6" s="323"/>
      <c r="P6" s="323"/>
      <c r="Q6" s="323"/>
      <c r="R6" s="323"/>
      <c r="S6" s="323" t="s">
        <v>211</v>
      </c>
      <c r="T6" s="323"/>
      <c r="U6" s="323"/>
      <c r="V6" s="323"/>
      <c r="W6" s="323"/>
      <c r="X6" s="323"/>
    </row>
    <row r="7" spans="1:24" s="3" customFormat="1" ht="15.75" customHeight="1" x14ac:dyDescent="0.3">
      <c r="A7" s="325"/>
      <c r="B7" s="329"/>
      <c r="C7" s="330"/>
      <c r="D7" s="325"/>
      <c r="E7" s="325"/>
      <c r="F7" s="325"/>
      <c r="G7" s="219">
        <v>1</v>
      </c>
      <c r="H7" s="219">
        <v>2</v>
      </c>
      <c r="I7" s="219">
        <v>3</v>
      </c>
      <c r="J7" s="219">
        <v>4</v>
      </c>
      <c r="K7" s="219">
        <v>5</v>
      </c>
      <c r="L7" s="227">
        <v>6</v>
      </c>
      <c r="M7" s="219">
        <v>1</v>
      </c>
      <c r="N7" s="219">
        <v>2</v>
      </c>
      <c r="O7" s="219">
        <v>3</v>
      </c>
      <c r="P7" s="219">
        <v>4</v>
      </c>
      <c r="Q7" s="219">
        <v>5</v>
      </c>
      <c r="R7" s="227">
        <v>6</v>
      </c>
      <c r="S7" s="219">
        <v>1</v>
      </c>
      <c r="T7" s="219">
        <v>2</v>
      </c>
      <c r="U7" s="219">
        <v>3</v>
      </c>
      <c r="V7" s="219">
        <v>4</v>
      </c>
      <c r="W7" s="219">
        <v>5</v>
      </c>
      <c r="X7" s="227">
        <v>6</v>
      </c>
    </row>
    <row r="8" spans="1:24" s="23" customFormat="1" ht="15.75" customHeight="1" x14ac:dyDescent="0.25">
      <c r="A8" s="54" t="s">
        <v>0</v>
      </c>
      <c r="B8" s="321" t="s">
        <v>153</v>
      </c>
      <c r="C8" s="322"/>
      <c r="D8" s="115">
        <v>0</v>
      </c>
      <c r="E8" s="115">
        <v>0</v>
      </c>
      <c r="F8" s="115">
        <v>0</v>
      </c>
      <c r="G8" s="115">
        <v>10</v>
      </c>
      <c r="H8" s="115">
        <v>32</v>
      </c>
      <c r="I8" s="115">
        <v>48</v>
      </c>
      <c r="J8" s="115">
        <v>0</v>
      </c>
      <c r="K8" s="115">
        <v>0</v>
      </c>
      <c r="L8" s="115">
        <v>0</v>
      </c>
      <c r="M8" s="115">
        <v>10</v>
      </c>
      <c r="N8" s="115">
        <v>32</v>
      </c>
      <c r="O8" s="115">
        <v>48</v>
      </c>
      <c r="P8" s="115">
        <v>0</v>
      </c>
      <c r="Q8" s="115">
        <v>0</v>
      </c>
      <c r="R8" s="115">
        <v>0</v>
      </c>
      <c r="S8" s="139">
        <f>M8/G8*100</f>
        <v>100</v>
      </c>
      <c r="T8" s="139">
        <f>N8/H8*100</f>
        <v>100</v>
      </c>
      <c r="U8" s="139">
        <f>O8/I8*100</f>
        <v>100</v>
      </c>
      <c r="V8" s="139">
        <v>0</v>
      </c>
      <c r="W8" s="139">
        <v>0</v>
      </c>
      <c r="X8" s="139">
        <v>0</v>
      </c>
    </row>
    <row r="9" spans="1:24" s="23" customFormat="1" ht="28.5" customHeight="1" x14ac:dyDescent="0.25">
      <c r="A9" s="113"/>
      <c r="B9" s="90" t="s">
        <v>0</v>
      </c>
      <c r="C9" s="255" t="s">
        <v>410</v>
      </c>
      <c r="D9" s="40">
        <v>0</v>
      </c>
      <c r="E9" s="40">
        <v>0</v>
      </c>
      <c r="F9" s="40">
        <v>0</v>
      </c>
      <c r="G9" s="117">
        <v>0</v>
      </c>
      <c r="H9" s="40">
        <v>1</v>
      </c>
      <c r="I9" s="40">
        <v>1</v>
      </c>
      <c r="J9" s="40">
        <v>0</v>
      </c>
      <c r="K9" s="40">
        <v>0</v>
      </c>
      <c r="L9" s="40">
        <v>0</v>
      </c>
      <c r="M9" s="117">
        <v>0</v>
      </c>
      <c r="N9" s="40">
        <v>1</v>
      </c>
      <c r="O9" s="40">
        <v>1</v>
      </c>
      <c r="P9" s="40">
        <v>0</v>
      </c>
      <c r="Q9" s="40">
        <v>0</v>
      </c>
      <c r="R9" s="40">
        <v>0</v>
      </c>
      <c r="S9" s="140">
        <v>0</v>
      </c>
      <c r="T9" s="141">
        <f t="shared" ref="T9:T54" si="0">N9/H9*100</f>
        <v>100</v>
      </c>
      <c r="U9" s="141">
        <f t="shared" ref="U9:U54" si="1">O9/I9*100</f>
        <v>100</v>
      </c>
      <c r="V9" s="141">
        <v>0</v>
      </c>
      <c r="W9" s="141">
        <v>0</v>
      </c>
      <c r="X9" s="141">
        <v>0</v>
      </c>
    </row>
    <row r="10" spans="1:24" s="23" customFormat="1" ht="28.5" customHeight="1" x14ac:dyDescent="0.25">
      <c r="A10" s="113"/>
      <c r="B10" s="90" t="s">
        <v>1</v>
      </c>
      <c r="C10" s="255" t="s">
        <v>411</v>
      </c>
      <c r="D10" s="40">
        <v>0</v>
      </c>
      <c r="E10" s="40">
        <v>0</v>
      </c>
      <c r="F10" s="40">
        <v>0</v>
      </c>
      <c r="G10" s="40">
        <v>0</v>
      </c>
      <c r="H10" s="40">
        <v>1</v>
      </c>
      <c r="I10" s="40">
        <v>1</v>
      </c>
      <c r="J10" s="40">
        <v>0</v>
      </c>
      <c r="K10" s="40">
        <v>0</v>
      </c>
      <c r="L10" s="40">
        <v>0</v>
      </c>
      <c r="M10" s="40">
        <v>0</v>
      </c>
      <c r="N10" s="40">
        <v>1</v>
      </c>
      <c r="O10" s="40">
        <v>1</v>
      </c>
      <c r="P10" s="40">
        <v>0</v>
      </c>
      <c r="Q10" s="40">
        <v>0</v>
      </c>
      <c r="R10" s="40">
        <v>0</v>
      </c>
      <c r="S10" s="141">
        <v>0</v>
      </c>
      <c r="T10" s="141">
        <f t="shared" si="0"/>
        <v>100</v>
      </c>
      <c r="U10" s="141">
        <f t="shared" si="1"/>
        <v>100</v>
      </c>
      <c r="V10" s="141">
        <v>0</v>
      </c>
      <c r="W10" s="141">
        <v>0</v>
      </c>
      <c r="X10" s="141">
        <v>0</v>
      </c>
    </row>
    <row r="11" spans="1:24" s="23" customFormat="1" ht="27.75" customHeight="1" x14ac:dyDescent="0.25">
      <c r="A11" s="113"/>
      <c r="B11" s="47" t="s">
        <v>2</v>
      </c>
      <c r="C11" s="127" t="s">
        <v>213</v>
      </c>
      <c r="D11" s="24">
        <v>0</v>
      </c>
      <c r="E11" s="24">
        <v>0</v>
      </c>
      <c r="F11" s="24">
        <v>0</v>
      </c>
      <c r="G11" s="24">
        <v>0</v>
      </c>
      <c r="H11" s="24">
        <v>1</v>
      </c>
      <c r="I11" s="24">
        <v>1</v>
      </c>
      <c r="J11" s="24">
        <v>0</v>
      </c>
      <c r="K11" s="24">
        <v>0</v>
      </c>
      <c r="L11" s="24">
        <v>0</v>
      </c>
      <c r="M11" s="24">
        <v>0</v>
      </c>
      <c r="N11" s="24">
        <v>1</v>
      </c>
      <c r="O11" s="24">
        <v>1</v>
      </c>
      <c r="P11" s="24">
        <v>0</v>
      </c>
      <c r="Q11" s="24">
        <v>0</v>
      </c>
      <c r="R11" s="24">
        <v>0</v>
      </c>
      <c r="S11" s="142">
        <v>0</v>
      </c>
      <c r="T11" s="142">
        <f t="shared" si="0"/>
        <v>100</v>
      </c>
      <c r="U11" s="142">
        <f t="shared" si="1"/>
        <v>100</v>
      </c>
      <c r="V11" s="142">
        <v>0</v>
      </c>
      <c r="W11" s="142">
        <v>0</v>
      </c>
      <c r="X11" s="142">
        <v>0</v>
      </c>
    </row>
    <row r="12" spans="1:24" s="23" customFormat="1" ht="27.75" customHeight="1" x14ac:dyDescent="0.25">
      <c r="A12" s="113"/>
      <c r="B12" s="47" t="s">
        <v>3</v>
      </c>
      <c r="C12" s="112" t="s">
        <v>214</v>
      </c>
      <c r="D12" s="24">
        <v>0</v>
      </c>
      <c r="E12" s="24">
        <v>0</v>
      </c>
      <c r="F12" s="24">
        <v>0</v>
      </c>
      <c r="G12" s="56">
        <v>0</v>
      </c>
      <c r="H12" s="24">
        <v>1</v>
      </c>
      <c r="I12" s="24">
        <v>1</v>
      </c>
      <c r="J12" s="24">
        <v>0</v>
      </c>
      <c r="K12" s="24">
        <v>0</v>
      </c>
      <c r="L12" s="24">
        <v>0</v>
      </c>
      <c r="M12" s="56">
        <v>0</v>
      </c>
      <c r="N12" s="24">
        <v>1</v>
      </c>
      <c r="O12" s="24">
        <v>1</v>
      </c>
      <c r="P12" s="24">
        <v>0</v>
      </c>
      <c r="Q12" s="24">
        <v>0</v>
      </c>
      <c r="R12" s="24">
        <v>0</v>
      </c>
      <c r="S12" s="143">
        <v>0</v>
      </c>
      <c r="T12" s="142">
        <f t="shared" si="0"/>
        <v>100</v>
      </c>
      <c r="U12" s="142">
        <f t="shared" si="1"/>
        <v>100</v>
      </c>
      <c r="V12" s="142">
        <v>0</v>
      </c>
      <c r="W12" s="142">
        <v>0</v>
      </c>
      <c r="X12" s="142">
        <v>0</v>
      </c>
    </row>
    <row r="13" spans="1:24" s="23" customFormat="1" ht="15.75" customHeight="1" x14ac:dyDescent="0.25">
      <c r="A13" s="113"/>
      <c r="B13" s="41" t="s">
        <v>4</v>
      </c>
      <c r="C13" s="256" t="s">
        <v>412</v>
      </c>
      <c r="D13" s="24">
        <v>0</v>
      </c>
      <c r="E13" s="24">
        <v>0</v>
      </c>
      <c r="F13" s="24">
        <v>0</v>
      </c>
      <c r="G13" s="24">
        <v>3</v>
      </c>
      <c r="H13" s="24">
        <v>3</v>
      </c>
      <c r="I13" s="24">
        <v>3</v>
      </c>
      <c r="J13" s="24">
        <v>0</v>
      </c>
      <c r="K13" s="24">
        <v>0</v>
      </c>
      <c r="L13" s="24">
        <v>0</v>
      </c>
      <c r="M13" s="24">
        <v>3</v>
      </c>
      <c r="N13" s="24">
        <v>3</v>
      </c>
      <c r="O13" s="24">
        <v>3</v>
      </c>
      <c r="P13" s="24">
        <v>0</v>
      </c>
      <c r="Q13" s="24">
        <v>0</v>
      </c>
      <c r="R13" s="24">
        <v>0</v>
      </c>
      <c r="S13" s="142">
        <f t="shared" ref="S13:S54" si="2">M13/G13*100</f>
        <v>100</v>
      </c>
      <c r="T13" s="142">
        <f t="shared" si="0"/>
        <v>100</v>
      </c>
      <c r="U13" s="142">
        <f t="shared" si="1"/>
        <v>100</v>
      </c>
      <c r="V13" s="142">
        <v>0</v>
      </c>
      <c r="W13" s="142">
        <v>0</v>
      </c>
      <c r="X13" s="142">
        <v>0</v>
      </c>
    </row>
    <row r="14" spans="1:24" s="23" customFormat="1" ht="28.5" customHeight="1" x14ac:dyDescent="0.25">
      <c r="A14" s="113"/>
      <c r="B14" s="47" t="s">
        <v>40</v>
      </c>
      <c r="C14" s="112" t="s">
        <v>215</v>
      </c>
      <c r="D14" s="24">
        <v>0</v>
      </c>
      <c r="E14" s="24">
        <v>0</v>
      </c>
      <c r="F14" s="24">
        <v>0</v>
      </c>
      <c r="G14" s="24">
        <v>1</v>
      </c>
      <c r="H14" s="24">
        <v>1</v>
      </c>
      <c r="I14" s="24">
        <v>1</v>
      </c>
      <c r="J14" s="24">
        <v>0</v>
      </c>
      <c r="K14" s="24">
        <v>0</v>
      </c>
      <c r="L14" s="24">
        <v>0</v>
      </c>
      <c r="M14" s="24">
        <v>1</v>
      </c>
      <c r="N14" s="24">
        <v>1</v>
      </c>
      <c r="O14" s="24">
        <v>1</v>
      </c>
      <c r="P14" s="24">
        <v>0</v>
      </c>
      <c r="Q14" s="24">
        <v>0</v>
      </c>
      <c r="R14" s="24">
        <v>0</v>
      </c>
      <c r="S14" s="142">
        <f t="shared" si="2"/>
        <v>100</v>
      </c>
      <c r="T14" s="142">
        <f t="shared" si="0"/>
        <v>100</v>
      </c>
      <c r="U14" s="142">
        <f t="shared" si="1"/>
        <v>100</v>
      </c>
      <c r="V14" s="142">
        <v>0</v>
      </c>
      <c r="W14" s="142">
        <v>0</v>
      </c>
      <c r="X14" s="142">
        <v>0</v>
      </c>
    </row>
    <row r="15" spans="1:24" s="23" customFormat="1" ht="28.5" customHeight="1" x14ac:dyDescent="0.25">
      <c r="A15" s="113"/>
      <c r="B15" s="47" t="s">
        <v>41</v>
      </c>
      <c r="C15" s="256" t="s">
        <v>413</v>
      </c>
      <c r="D15" s="24">
        <v>0</v>
      </c>
      <c r="E15" s="24">
        <v>0</v>
      </c>
      <c r="F15" s="24">
        <v>0</v>
      </c>
      <c r="G15" s="24">
        <v>20</v>
      </c>
      <c r="H15" s="24">
        <v>20</v>
      </c>
      <c r="I15" s="24">
        <v>20</v>
      </c>
      <c r="J15" s="24">
        <v>0</v>
      </c>
      <c r="K15" s="24">
        <v>0</v>
      </c>
      <c r="L15" s="24">
        <v>0</v>
      </c>
      <c r="M15" s="24">
        <v>20</v>
      </c>
      <c r="N15" s="24">
        <v>20</v>
      </c>
      <c r="O15" s="24">
        <v>20</v>
      </c>
      <c r="P15" s="24">
        <v>0</v>
      </c>
      <c r="Q15" s="24">
        <v>0</v>
      </c>
      <c r="R15" s="24">
        <v>0</v>
      </c>
      <c r="S15" s="142">
        <f t="shared" si="2"/>
        <v>100</v>
      </c>
      <c r="T15" s="142">
        <f t="shared" si="0"/>
        <v>100</v>
      </c>
      <c r="U15" s="142">
        <f t="shared" si="1"/>
        <v>100</v>
      </c>
      <c r="V15" s="142">
        <v>0</v>
      </c>
      <c r="W15" s="142">
        <v>0</v>
      </c>
      <c r="X15" s="142">
        <v>0</v>
      </c>
    </row>
    <row r="16" spans="1:24" s="23" customFormat="1" ht="29.25" customHeight="1" x14ac:dyDescent="0.25">
      <c r="A16" s="113"/>
      <c r="B16" s="47" t="s">
        <v>47</v>
      </c>
      <c r="C16" s="112" t="s">
        <v>222</v>
      </c>
      <c r="D16" s="24">
        <v>0</v>
      </c>
      <c r="E16" s="24">
        <v>0</v>
      </c>
      <c r="F16" s="24">
        <v>0</v>
      </c>
      <c r="G16" s="24" t="s">
        <v>202</v>
      </c>
      <c r="H16" s="24">
        <v>1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142">
        <v>0</v>
      </c>
      <c r="T16" s="142">
        <f t="shared" si="0"/>
        <v>0</v>
      </c>
      <c r="U16" s="142">
        <v>0</v>
      </c>
      <c r="V16" s="142">
        <v>0</v>
      </c>
      <c r="W16" s="142">
        <v>0</v>
      </c>
      <c r="X16" s="142">
        <v>0</v>
      </c>
    </row>
    <row r="17" spans="1:24" s="23" customFormat="1" ht="15.75" customHeight="1" x14ac:dyDescent="0.3">
      <c r="A17" s="74"/>
      <c r="B17" s="90" t="s">
        <v>48</v>
      </c>
      <c r="C17" s="335" t="s">
        <v>226</v>
      </c>
      <c r="D17" s="40">
        <v>0</v>
      </c>
      <c r="E17" s="40">
        <v>0</v>
      </c>
      <c r="F17" s="40">
        <v>0</v>
      </c>
      <c r="G17" s="40">
        <v>3</v>
      </c>
      <c r="H17" s="40">
        <v>3</v>
      </c>
      <c r="I17" s="40">
        <v>3</v>
      </c>
      <c r="J17" s="40">
        <v>0</v>
      </c>
      <c r="K17" s="40">
        <v>0</v>
      </c>
      <c r="L17" s="40">
        <v>0</v>
      </c>
      <c r="M17" s="40">
        <v>3</v>
      </c>
      <c r="N17" s="40">
        <v>3</v>
      </c>
      <c r="O17" s="40">
        <v>3</v>
      </c>
      <c r="P17" s="40">
        <v>0</v>
      </c>
      <c r="Q17" s="40">
        <v>0</v>
      </c>
      <c r="R17" s="40">
        <v>0</v>
      </c>
      <c r="S17" s="141">
        <f t="shared" si="2"/>
        <v>100</v>
      </c>
      <c r="T17" s="141">
        <f t="shared" si="0"/>
        <v>100</v>
      </c>
      <c r="U17" s="141">
        <f t="shared" si="1"/>
        <v>100</v>
      </c>
      <c r="V17" s="141">
        <v>0</v>
      </c>
      <c r="W17" s="141">
        <v>0</v>
      </c>
      <c r="X17" s="141">
        <v>0</v>
      </c>
    </row>
    <row r="18" spans="1:24" s="23" customFormat="1" ht="15.75" customHeight="1" x14ac:dyDescent="0.3">
      <c r="A18" s="75"/>
      <c r="B18" s="126"/>
      <c r="C18" s="336"/>
      <c r="D18" s="115"/>
      <c r="E18" s="115"/>
      <c r="F18" s="115"/>
      <c r="G18" s="115">
        <v>1</v>
      </c>
      <c r="H18" s="115">
        <v>5</v>
      </c>
      <c r="I18" s="115">
        <v>8</v>
      </c>
      <c r="J18" s="115"/>
      <c r="K18" s="115"/>
      <c r="L18" s="115"/>
      <c r="M18" s="115">
        <v>1</v>
      </c>
      <c r="N18" s="115">
        <v>5</v>
      </c>
      <c r="O18" s="115">
        <v>8</v>
      </c>
      <c r="P18" s="115"/>
      <c r="Q18" s="115"/>
      <c r="R18" s="115"/>
      <c r="S18" s="139">
        <f t="shared" si="2"/>
        <v>100</v>
      </c>
      <c r="T18" s="139">
        <f t="shared" si="0"/>
        <v>100</v>
      </c>
      <c r="U18" s="139">
        <f t="shared" si="1"/>
        <v>100</v>
      </c>
      <c r="V18" s="139"/>
      <c r="W18" s="139"/>
      <c r="X18" s="139"/>
    </row>
    <row r="19" spans="1:24" s="23" customFormat="1" ht="16.5" customHeight="1" x14ac:dyDescent="0.3">
      <c r="A19" s="74"/>
      <c r="B19" s="124" t="s">
        <v>49</v>
      </c>
      <c r="C19" s="335" t="s">
        <v>227</v>
      </c>
      <c r="D19" s="40">
        <v>0</v>
      </c>
      <c r="E19" s="40">
        <v>0</v>
      </c>
      <c r="F19" s="40">
        <v>0</v>
      </c>
      <c r="G19" s="40">
        <v>3</v>
      </c>
      <c r="H19" s="40">
        <v>3</v>
      </c>
      <c r="I19" s="40">
        <v>3</v>
      </c>
      <c r="J19" s="40">
        <v>0</v>
      </c>
      <c r="K19" s="40">
        <v>0</v>
      </c>
      <c r="L19" s="40">
        <v>0</v>
      </c>
      <c r="M19" s="40">
        <v>3</v>
      </c>
      <c r="N19" s="40">
        <v>3</v>
      </c>
      <c r="O19" s="40">
        <v>3</v>
      </c>
      <c r="P19" s="40">
        <v>0</v>
      </c>
      <c r="Q19" s="40">
        <v>0</v>
      </c>
      <c r="R19" s="40">
        <v>0</v>
      </c>
      <c r="S19" s="141">
        <f t="shared" si="2"/>
        <v>100</v>
      </c>
      <c r="T19" s="141">
        <f t="shared" si="0"/>
        <v>100</v>
      </c>
      <c r="U19" s="141">
        <f t="shared" si="1"/>
        <v>100</v>
      </c>
      <c r="V19" s="141">
        <v>0</v>
      </c>
      <c r="W19" s="141">
        <v>0</v>
      </c>
      <c r="X19" s="141">
        <v>0</v>
      </c>
    </row>
    <row r="20" spans="1:24" s="23" customFormat="1" ht="15" customHeight="1" x14ac:dyDescent="0.3">
      <c r="A20" s="75"/>
      <c r="B20" s="126"/>
      <c r="C20" s="336"/>
      <c r="D20" s="115"/>
      <c r="E20" s="115"/>
      <c r="F20" s="115"/>
      <c r="G20" s="115">
        <v>1</v>
      </c>
      <c r="H20" s="115">
        <v>5</v>
      </c>
      <c r="I20" s="115">
        <v>8</v>
      </c>
      <c r="J20" s="115"/>
      <c r="K20" s="115"/>
      <c r="L20" s="115"/>
      <c r="M20" s="115">
        <v>1</v>
      </c>
      <c r="N20" s="115">
        <v>5</v>
      </c>
      <c r="O20" s="115">
        <v>8</v>
      </c>
      <c r="P20" s="115"/>
      <c r="Q20" s="115"/>
      <c r="R20" s="115"/>
      <c r="S20" s="139">
        <f t="shared" si="2"/>
        <v>100</v>
      </c>
      <c r="T20" s="139">
        <f t="shared" si="0"/>
        <v>100</v>
      </c>
      <c r="U20" s="139">
        <f t="shared" si="1"/>
        <v>100</v>
      </c>
      <c r="V20" s="139"/>
      <c r="W20" s="139"/>
      <c r="X20" s="139"/>
    </row>
    <row r="21" spans="1:24" s="23" customFormat="1" ht="29.25" customHeight="1" x14ac:dyDescent="0.25">
      <c r="A21" s="30"/>
      <c r="B21" s="44" t="s">
        <v>50</v>
      </c>
      <c r="C21" s="111" t="s">
        <v>228</v>
      </c>
      <c r="D21" s="26">
        <v>0</v>
      </c>
      <c r="E21" s="26">
        <v>0</v>
      </c>
      <c r="F21" s="26">
        <v>0</v>
      </c>
      <c r="G21" s="26">
        <v>20</v>
      </c>
      <c r="H21" s="26">
        <v>20</v>
      </c>
      <c r="I21" s="26">
        <v>20</v>
      </c>
      <c r="J21" s="26">
        <v>0</v>
      </c>
      <c r="K21" s="26">
        <v>0</v>
      </c>
      <c r="L21" s="26">
        <v>0</v>
      </c>
      <c r="M21" s="26">
        <v>20</v>
      </c>
      <c r="N21" s="26">
        <v>20</v>
      </c>
      <c r="O21" s="26">
        <v>20</v>
      </c>
      <c r="P21" s="26">
        <v>0</v>
      </c>
      <c r="Q21" s="26">
        <v>0</v>
      </c>
      <c r="R21" s="26">
        <v>0</v>
      </c>
      <c r="S21" s="144">
        <f t="shared" si="2"/>
        <v>100</v>
      </c>
      <c r="T21" s="144">
        <f t="shared" si="0"/>
        <v>100</v>
      </c>
      <c r="U21" s="144">
        <f t="shared" si="1"/>
        <v>100</v>
      </c>
      <c r="V21" s="144">
        <v>0</v>
      </c>
      <c r="W21" s="144">
        <v>0</v>
      </c>
      <c r="X21" s="144">
        <v>0</v>
      </c>
    </row>
    <row r="22" spans="1:24" s="23" customFormat="1" ht="16.5" customHeight="1" x14ac:dyDescent="0.25">
      <c r="A22" s="54" t="s">
        <v>1</v>
      </c>
      <c r="B22" s="337" t="s">
        <v>156</v>
      </c>
      <c r="C22" s="336"/>
      <c r="D22" s="115">
        <v>0</v>
      </c>
      <c r="E22" s="115">
        <v>0</v>
      </c>
      <c r="F22" s="115">
        <v>0</v>
      </c>
      <c r="G22" s="115">
        <v>20</v>
      </c>
      <c r="H22" s="115">
        <v>40</v>
      </c>
      <c r="I22" s="115">
        <v>60</v>
      </c>
      <c r="J22" s="115">
        <v>0</v>
      </c>
      <c r="K22" s="115">
        <v>0</v>
      </c>
      <c r="L22" s="115">
        <v>0</v>
      </c>
      <c r="M22" s="115">
        <v>20</v>
      </c>
      <c r="N22" s="115">
        <v>40</v>
      </c>
      <c r="O22" s="115">
        <v>60</v>
      </c>
      <c r="P22" s="115">
        <v>0</v>
      </c>
      <c r="Q22" s="115">
        <v>0</v>
      </c>
      <c r="R22" s="115">
        <v>0</v>
      </c>
      <c r="S22" s="139">
        <f t="shared" si="2"/>
        <v>100</v>
      </c>
      <c r="T22" s="139">
        <f t="shared" si="0"/>
        <v>100</v>
      </c>
      <c r="U22" s="139">
        <f t="shared" si="1"/>
        <v>100</v>
      </c>
      <c r="V22" s="139">
        <v>0</v>
      </c>
      <c r="W22" s="139">
        <v>0</v>
      </c>
      <c r="X22" s="139">
        <v>0</v>
      </c>
    </row>
    <row r="23" spans="1:24" s="23" customFormat="1" ht="28.5" customHeight="1" x14ac:dyDescent="0.25">
      <c r="A23" s="113"/>
      <c r="B23" s="90" t="s">
        <v>0</v>
      </c>
      <c r="C23" s="116" t="s">
        <v>216</v>
      </c>
      <c r="D23" s="40">
        <v>0</v>
      </c>
      <c r="E23" s="40">
        <v>0</v>
      </c>
      <c r="F23" s="40">
        <v>0</v>
      </c>
      <c r="G23" s="40">
        <v>1</v>
      </c>
      <c r="H23" s="40">
        <v>1</v>
      </c>
      <c r="I23" s="40">
        <v>1</v>
      </c>
      <c r="J23" s="40">
        <v>0</v>
      </c>
      <c r="K23" s="40">
        <v>0</v>
      </c>
      <c r="L23" s="40">
        <v>0</v>
      </c>
      <c r="M23" s="40">
        <v>1</v>
      </c>
      <c r="N23" s="40">
        <v>1</v>
      </c>
      <c r="O23" s="40">
        <v>1</v>
      </c>
      <c r="P23" s="40">
        <v>0</v>
      </c>
      <c r="Q23" s="40">
        <v>0</v>
      </c>
      <c r="R23" s="40">
        <v>0</v>
      </c>
      <c r="S23" s="141">
        <f t="shared" si="2"/>
        <v>100</v>
      </c>
      <c r="T23" s="141">
        <f t="shared" si="0"/>
        <v>100</v>
      </c>
      <c r="U23" s="141">
        <f t="shared" si="1"/>
        <v>100</v>
      </c>
      <c r="V23" s="141">
        <v>0</v>
      </c>
      <c r="W23" s="141">
        <v>0</v>
      </c>
      <c r="X23" s="141">
        <v>0</v>
      </c>
    </row>
    <row r="24" spans="1:24" s="23" customFormat="1" ht="28.5" customHeight="1" x14ac:dyDescent="0.25">
      <c r="A24" s="113"/>
      <c r="B24" s="90" t="s">
        <v>1</v>
      </c>
      <c r="C24" s="116" t="s">
        <v>217</v>
      </c>
      <c r="D24" s="40">
        <v>0</v>
      </c>
      <c r="E24" s="40">
        <v>0</v>
      </c>
      <c r="F24" s="40">
        <v>0</v>
      </c>
      <c r="G24" s="40">
        <v>1</v>
      </c>
      <c r="H24" s="40">
        <v>1</v>
      </c>
      <c r="I24" s="40">
        <v>1</v>
      </c>
      <c r="J24" s="40">
        <v>0</v>
      </c>
      <c r="K24" s="40">
        <v>0</v>
      </c>
      <c r="L24" s="40">
        <v>0</v>
      </c>
      <c r="M24" s="40">
        <v>1</v>
      </c>
      <c r="N24" s="40">
        <v>1</v>
      </c>
      <c r="O24" s="40">
        <v>1</v>
      </c>
      <c r="P24" s="40">
        <v>0</v>
      </c>
      <c r="Q24" s="40">
        <v>0</v>
      </c>
      <c r="R24" s="40">
        <v>0</v>
      </c>
      <c r="S24" s="141">
        <f t="shared" si="2"/>
        <v>100</v>
      </c>
      <c r="T24" s="141">
        <f t="shared" si="0"/>
        <v>100</v>
      </c>
      <c r="U24" s="141">
        <f t="shared" si="1"/>
        <v>100</v>
      </c>
      <c r="V24" s="141">
        <v>0</v>
      </c>
      <c r="W24" s="141">
        <v>0</v>
      </c>
      <c r="X24" s="141">
        <v>0</v>
      </c>
    </row>
    <row r="25" spans="1:24" s="23" customFormat="1" ht="15.75" customHeight="1" x14ac:dyDescent="0.25">
      <c r="A25" s="113"/>
      <c r="B25" s="124" t="s">
        <v>2</v>
      </c>
      <c r="C25" s="116" t="s">
        <v>218</v>
      </c>
      <c r="D25" s="40">
        <v>0</v>
      </c>
      <c r="E25" s="40">
        <v>0</v>
      </c>
      <c r="F25" s="40">
        <v>0</v>
      </c>
      <c r="G25" s="40">
        <v>1</v>
      </c>
      <c r="H25" s="40">
        <v>1</v>
      </c>
      <c r="I25" s="40">
        <v>1</v>
      </c>
      <c r="J25" s="40">
        <v>0</v>
      </c>
      <c r="K25" s="40">
        <v>0</v>
      </c>
      <c r="L25" s="40">
        <v>0</v>
      </c>
      <c r="M25" s="40">
        <v>1</v>
      </c>
      <c r="N25" s="40">
        <v>1</v>
      </c>
      <c r="O25" s="40">
        <v>1</v>
      </c>
      <c r="P25" s="40">
        <v>0</v>
      </c>
      <c r="Q25" s="40">
        <v>0</v>
      </c>
      <c r="R25" s="40">
        <v>0</v>
      </c>
      <c r="S25" s="141">
        <f t="shared" si="2"/>
        <v>100</v>
      </c>
      <c r="T25" s="141">
        <f t="shared" si="0"/>
        <v>100</v>
      </c>
      <c r="U25" s="141">
        <f t="shared" si="1"/>
        <v>100</v>
      </c>
      <c r="V25" s="141">
        <v>0</v>
      </c>
      <c r="W25" s="141">
        <v>0</v>
      </c>
      <c r="X25" s="141">
        <v>0</v>
      </c>
    </row>
    <row r="26" spans="1:24" s="23" customFormat="1" ht="28.5" customHeight="1" x14ac:dyDescent="0.25">
      <c r="A26" s="113"/>
      <c r="B26" s="47" t="s">
        <v>3</v>
      </c>
      <c r="C26" s="112" t="s">
        <v>219</v>
      </c>
      <c r="D26" s="24">
        <v>0</v>
      </c>
      <c r="E26" s="24">
        <v>0</v>
      </c>
      <c r="F26" s="24">
        <v>0</v>
      </c>
      <c r="G26" s="24">
        <v>1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1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142">
        <f t="shared" si="2"/>
        <v>100</v>
      </c>
      <c r="T26" s="142">
        <v>0</v>
      </c>
      <c r="U26" s="142">
        <v>0</v>
      </c>
      <c r="V26" s="142">
        <v>0</v>
      </c>
      <c r="W26" s="142">
        <v>0</v>
      </c>
      <c r="X26" s="142">
        <v>0</v>
      </c>
    </row>
    <row r="27" spans="1:24" s="23" customFormat="1" ht="16.5" customHeight="1" x14ac:dyDescent="0.25">
      <c r="A27" s="113"/>
      <c r="B27" s="47" t="s">
        <v>4</v>
      </c>
      <c r="C27" s="112" t="s">
        <v>220</v>
      </c>
      <c r="D27" s="24">
        <v>0</v>
      </c>
      <c r="E27" s="24">
        <v>0</v>
      </c>
      <c r="F27" s="24">
        <v>0</v>
      </c>
      <c r="G27" s="24">
        <v>1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1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142">
        <f t="shared" si="2"/>
        <v>100</v>
      </c>
      <c r="T27" s="142">
        <v>0</v>
      </c>
      <c r="U27" s="142">
        <v>0</v>
      </c>
      <c r="V27" s="142">
        <v>0</v>
      </c>
      <c r="W27" s="142">
        <v>0</v>
      </c>
      <c r="X27" s="142">
        <v>0</v>
      </c>
    </row>
    <row r="28" spans="1:24" s="23" customFormat="1" ht="28.5" customHeight="1" x14ac:dyDescent="0.25">
      <c r="A28" s="113"/>
      <c r="B28" s="124" t="s">
        <v>40</v>
      </c>
      <c r="C28" s="118" t="s">
        <v>221</v>
      </c>
      <c r="D28" s="40">
        <v>0</v>
      </c>
      <c r="E28" s="40">
        <v>0</v>
      </c>
      <c r="F28" s="40">
        <v>0</v>
      </c>
      <c r="G28" s="40">
        <v>1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1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141">
        <f t="shared" si="2"/>
        <v>100</v>
      </c>
      <c r="T28" s="141">
        <v>0</v>
      </c>
      <c r="U28" s="141">
        <v>0</v>
      </c>
      <c r="V28" s="141">
        <v>0</v>
      </c>
      <c r="W28" s="141">
        <v>0</v>
      </c>
      <c r="X28" s="141">
        <v>0</v>
      </c>
    </row>
    <row r="29" spans="1:24" s="23" customFormat="1" ht="28.5" customHeight="1" x14ac:dyDescent="0.25">
      <c r="A29" s="113"/>
      <c r="B29" s="47" t="s">
        <v>41</v>
      </c>
      <c r="C29" s="112" t="s">
        <v>223</v>
      </c>
      <c r="D29" s="24">
        <v>0</v>
      </c>
      <c r="E29" s="24">
        <v>0</v>
      </c>
      <c r="F29" s="24">
        <v>0</v>
      </c>
      <c r="G29" s="24">
        <v>1</v>
      </c>
      <c r="H29" s="24">
        <v>1</v>
      </c>
      <c r="I29" s="24">
        <v>1</v>
      </c>
      <c r="J29" s="24">
        <v>0</v>
      </c>
      <c r="K29" s="24">
        <v>0</v>
      </c>
      <c r="L29" s="24">
        <v>0</v>
      </c>
      <c r="M29" s="24">
        <v>1</v>
      </c>
      <c r="N29" s="24">
        <v>1</v>
      </c>
      <c r="O29" s="24">
        <v>1</v>
      </c>
      <c r="P29" s="24">
        <v>0</v>
      </c>
      <c r="Q29" s="24">
        <v>0</v>
      </c>
      <c r="R29" s="24">
        <v>0</v>
      </c>
      <c r="S29" s="142">
        <f t="shared" si="2"/>
        <v>100</v>
      </c>
      <c r="T29" s="142">
        <f t="shared" si="0"/>
        <v>100</v>
      </c>
      <c r="U29" s="142">
        <f t="shared" si="1"/>
        <v>100</v>
      </c>
      <c r="V29" s="142">
        <v>0</v>
      </c>
      <c r="W29" s="142">
        <v>0</v>
      </c>
      <c r="X29" s="142">
        <v>0</v>
      </c>
    </row>
    <row r="30" spans="1:24" s="23" customFormat="1" ht="15.75" customHeight="1" x14ac:dyDescent="0.25">
      <c r="A30" s="113"/>
      <c r="B30" s="47" t="s">
        <v>47</v>
      </c>
      <c r="C30" s="256" t="s">
        <v>414</v>
      </c>
      <c r="D30" s="24">
        <v>0</v>
      </c>
      <c r="E30" s="24">
        <v>0</v>
      </c>
      <c r="F30" s="24">
        <v>0</v>
      </c>
      <c r="G30" s="24">
        <v>1</v>
      </c>
      <c r="H30" s="24">
        <v>1</v>
      </c>
      <c r="I30" s="24">
        <v>1</v>
      </c>
      <c r="J30" s="24">
        <v>0</v>
      </c>
      <c r="K30" s="24">
        <v>0</v>
      </c>
      <c r="L30" s="24">
        <v>0</v>
      </c>
      <c r="M30" s="24">
        <v>1</v>
      </c>
      <c r="N30" s="24">
        <v>1</v>
      </c>
      <c r="O30" s="24">
        <v>1</v>
      </c>
      <c r="P30" s="24">
        <v>0</v>
      </c>
      <c r="Q30" s="24">
        <v>0</v>
      </c>
      <c r="R30" s="24">
        <v>0</v>
      </c>
      <c r="S30" s="142">
        <f t="shared" si="2"/>
        <v>100</v>
      </c>
      <c r="T30" s="142">
        <f t="shared" si="0"/>
        <v>100</v>
      </c>
      <c r="U30" s="142">
        <f t="shared" si="1"/>
        <v>100</v>
      </c>
      <c r="V30" s="142">
        <v>0</v>
      </c>
      <c r="W30" s="142">
        <v>0</v>
      </c>
      <c r="X30" s="142">
        <v>0</v>
      </c>
    </row>
    <row r="31" spans="1:24" s="23" customFormat="1" ht="28.5" customHeight="1" x14ac:dyDescent="0.25">
      <c r="A31" s="113"/>
      <c r="B31" s="90" t="s">
        <v>48</v>
      </c>
      <c r="C31" s="116" t="s">
        <v>229</v>
      </c>
      <c r="D31" s="40">
        <v>0</v>
      </c>
      <c r="E31" s="40">
        <v>0</v>
      </c>
      <c r="F31" s="40">
        <v>0</v>
      </c>
      <c r="G31" s="40">
        <v>1</v>
      </c>
      <c r="H31" s="40">
        <v>1</v>
      </c>
      <c r="I31" s="40">
        <v>1</v>
      </c>
      <c r="J31" s="40">
        <v>0</v>
      </c>
      <c r="K31" s="40">
        <v>0</v>
      </c>
      <c r="L31" s="40">
        <v>0</v>
      </c>
      <c r="M31" s="40">
        <v>1</v>
      </c>
      <c r="N31" s="40">
        <v>1</v>
      </c>
      <c r="O31" s="40">
        <v>1</v>
      </c>
      <c r="P31" s="40">
        <v>0</v>
      </c>
      <c r="Q31" s="40">
        <v>0</v>
      </c>
      <c r="R31" s="40">
        <v>0</v>
      </c>
      <c r="S31" s="141">
        <f t="shared" si="2"/>
        <v>100</v>
      </c>
      <c r="T31" s="141">
        <f t="shared" si="0"/>
        <v>100</v>
      </c>
      <c r="U31" s="141">
        <f t="shared" si="1"/>
        <v>100</v>
      </c>
      <c r="V31" s="141">
        <v>0</v>
      </c>
      <c r="W31" s="141">
        <v>0</v>
      </c>
      <c r="X31" s="141">
        <v>0</v>
      </c>
    </row>
    <row r="32" spans="1:24" s="23" customFormat="1" ht="29.25" customHeight="1" x14ac:dyDescent="0.3">
      <c r="A32" s="113"/>
      <c r="B32" s="47" t="s">
        <v>49</v>
      </c>
      <c r="C32" s="256" t="s">
        <v>415</v>
      </c>
      <c r="D32" s="24">
        <v>0</v>
      </c>
      <c r="E32" s="24">
        <v>0</v>
      </c>
      <c r="F32" s="24">
        <v>0</v>
      </c>
      <c r="G32" s="24">
        <v>20</v>
      </c>
      <c r="H32" s="24">
        <v>20</v>
      </c>
      <c r="I32" s="24">
        <v>20</v>
      </c>
      <c r="J32" s="24">
        <v>0</v>
      </c>
      <c r="K32" s="24">
        <v>0</v>
      </c>
      <c r="L32" s="24">
        <v>0</v>
      </c>
      <c r="M32" s="24">
        <v>20</v>
      </c>
      <c r="N32" s="24">
        <v>20</v>
      </c>
      <c r="O32" s="24">
        <v>20</v>
      </c>
      <c r="P32" s="24">
        <v>0</v>
      </c>
      <c r="Q32" s="24">
        <v>0</v>
      </c>
      <c r="R32" s="24">
        <v>0</v>
      </c>
      <c r="S32" s="142">
        <f t="shared" si="2"/>
        <v>100</v>
      </c>
      <c r="T32" s="142">
        <f t="shared" si="0"/>
        <v>100</v>
      </c>
      <c r="U32" s="142">
        <f t="shared" si="1"/>
        <v>100</v>
      </c>
      <c r="V32" s="142">
        <v>0</v>
      </c>
      <c r="W32" s="142">
        <v>0</v>
      </c>
      <c r="X32" s="142">
        <v>0</v>
      </c>
    </row>
    <row r="33" spans="1:24" s="23" customFormat="1" ht="16.5" customHeight="1" x14ac:dyDescent="0.3">
      <c r="A33" s="74"/>
      <c r="B33" s="123" t="s">
        <v>50</v>
      </c>
      <c r="C33" s="119" t="s">
        <v>230</v>
      </c>
      <c r="D33" s="115">
        <v>0</v>
      </c>
      <c r="E33" s="115">
        <v>0</v>
      </c>
      <c r="F33" s="115">
        <v>0</v>
      </c>
      <c r="G33" s="115">
        <v>3</v>
      </c>
      <c r="H33" s="115">
        <v>3</v>
      </c>
      <c r="I33" s="115">
        <v>3</v>
      </c>
      <c r="J33" s="115">
        <v>0</v>
      </c>
      <c r="K33" s="115">
        <v>0</v>
      </c>
      <c r="L33" s="115">
        <v>0</v>
      </c>
      <c r="M33" s="115">
        <v>3</v>
      </c>
      <c r="N33" s="115">
        <v>3</v>
      </c>
      <c r="O33" s="115">
        <v>3</v>
      </c>
      <c r="P33" s="115">
        <v>0</v>
      </c>
      <c r="Q33" s="115">
        <v>0</v>
      </c>
      <c r="R33" s="115">
        <v>0</v>
      </c>
      <c r="S33" s="139">
        <f t="shared" si="2"/>
        <v>100</v>
      </c>
      <c r="T33" s="139">
        <f t="shared" si="0"/>
        <v>100</v>
      </c>
      <c r="U33" s="139">
        <f t="shared" si="1"/>
        <v>100</v>
      </c>
      <c r="V33" s="139">
        <v>0</v>
      </c>
      <c r="W33" s="139">
        <v>0</v>
      </c>
      <c r="X33" s="139">
        <v>0</v>
      </c>
    </row>
    <row r="34" spans="1:24" s="23" customFormat="1" ht="16.5" customHeight="1" x14ac:dyDescent="0.3">
      <c r="A34" s="75"/>
      <c r="B34" s="123"/>
      <c r="C34" s="121"/>
      <c r="D34" s="115"/>
      <c r="E34" s="115"/>
      <c r="F34" s="115"/>
      <c r="G34" s="115">
        <v>1</v>
      </c>
      <c r="H34" s="115">
        <v>5</v>
      </c>
      <c r="I34" s="115">
        <v>8</v>
      </c>
      <c r="J34" s="115"/>
      <c r="K34" s="115"/>
      <c r="L34" s="115"/>
      <c r="M34" s="115">
        <v>1</v>
      </c>
      <c r="N34" s="115">
        <v>5</v>
      </c>
      <c r="O34" s="115">
        <v>8</v>
      </c>
      <c r="P34" s="115"/>
      <c r="Q34" s="115"/>
      <c r="R34" s="115"/>
      <c r="S34" s="139">
        <f t="shared" si="2"/>
        <v>100</v>
      </c>
      <c r="T34" s="139">
        <f t="shared" si="0"/>
        <v>100</v>
      </c>
      <c r="U34" s="139">
        <f t="shared" si="1"/>
        <v>100</v>
      </c>
      <c r="V34" s="139"/>
      <c r="W34" s="139"/>
      <c r="X34" s="139"/>
    </row>
    <row r="35" spans="1:24" s="23" customFormat="1" ht="29.25" customHeight="1" x14ac:dyDescent="0.3">
      <c r="A35" s="30"/>
      <c r="B35" s="44" t="s">
        <v>51</v>
      </c>
      <c r="C35" s="111" t="s">
        <v>231</v>
      </c>
      <c r="D35" s="26">
        <v>0</v>
      </c>
      <c r="E35" s="26">
        <v>0</v>
      </c>
      <c r="F35" s="26">
        <v>0</v>
      </c>
      <c r="G35" s="26">
        <v>19</v>
      </c>
      <c r="H35" s="26">
        <v>19</v>
      </c>
      <c r="I35" s="26">
        <v>19</v>
      </c>
      <c r="J35" s="26">
        <v>0</v>
      </c>
      <c r="K35" s="26">
        <v>0</v>
      </c>
      <c r="L35" s="26">
        <v>0</v>
      </c>
      <c r="M35" s="26">
        <v>19</v>
      </c>
      <c r="N35" s="26">
        <v>19</v>
      </c>
      <c r="O35" s="26">
        <v>19</v>
      </c>
      <c r="P35" s="26">
        <v>0</v>
      </c>
      <c r="Q35" s="26">
        <v>0</v>
      </c>
      <c r="R35" s="26">
        <v>0</v>
      </c>
      <c r="S35" s="144">
        <f t="shared" si="2"/>
        <v>100</v>
      </c>
      <c r="T35" s="144">
        <f t="shared" si="0"/>
        <v>100</v>
      </c>
      <c r="U35" s="144">
        <f t="shared" si="1"/>
        <v>100</v>
      </c>
      <c r="V35" s="144">
        <v>0</v>
      </c>
      <c r="W35" s="144">
        <v>0</v>
      </c>
      <c r="X35" s="144">
        <v>0</v>
      </c>
    </row>
    <row r="36" spans="1:24" s="23" customFormat="1" ht="15.75" customHeight="1" x14ac:dyDescent="0.3">
      <c r="A36" s="54" t="s">
        <v>2</v>
      </c>
      <c r="B36" s="321" t="s">
        <v>260</v>
      </c>
      <c r="C36" s="322"/>
      <c r="D36" s="120">
        <v>0</v>
      </c>
      <c r="E36" s="120">
        <v>0</v>
      </c>
      <c r="F36" s="120">
        <v>0</v>
      </c>
      <c r="G36" s="120">
        <v>20</v>
      </c>
      <c r="H36" s="120">
        <v>32</v>
      </c>
      <c r="I36" s="120">
        <v>48</v>
      </c>
      <c r="J36" s="120">
        <v>0</v>
      </c>
      <c r="K36" s="120">
        <v>0</v>
      </c>
      <c r="L36" s="120">
        <v>0</v>
      </c>
      <c r="M36" s="120">
        <v>20</v>
      </c>
      <c r="N36" s="120">
        <v>32</v>
      </c>
      <c r="O36" s="120">
        <v>48</v>
      </c>
      <c r="P36" s="120">
        <v>0</v>
      </c>
      <c r="Q36" s="120">
        <v>0</v>
      </c>
      <c r="R36" s="120">
        <v>0</v>
      </c>
      <c r="S36" s="145">
        <f t="shared" si="2"/>
        <v>100</v>
      </c>
      <c r="T36" s="145">
        <f t="shared" si="0"/>
        <v>100</v>
      </c>
      <c r="U36" s="145">
        <f t="shared" si="1"/>
        <v>100</v>
      </c>
      <c r="V36" s="145">
        <v>0</v>
      </c>
      <c r="W36" s="145">
        <v>0</v>
      </c>
      <c r="X36" s="145">
        <v>0</v>
      </c>
    </row>
    <row r="37" spans="1:24" s="23" customFormat="1" ht="16.5" customHeight="1" x14ac:dyDescent="0.3">
      <c r="A37" s="222"/>
      <c r="B37" s="47" t="s">
        <v>0</v>
      </c>
      <c r="C37" s="224" t="s">
        <v>225</v>
      </c>
      <c r="D37" s="24">
        <v>0</v>
      </c>
      <c r="E37" s="24">
        <v>0</v>
      </c>
      <c r="F37" s="24">
        <v>0</v>
      </c>
      <c r="G37" s="24">
        <v>0</v>
      </c>
      <c r="H37" s="24">
        <v>9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9</v>
      </c>
      <c r="O37" s="24">
        <v>0</v>
      </c>
      <c r="P37" s="24">
        <v>0</v>
      </c>
      <c r="Q37" s="24">
        <v>0</v>
      </c>
      <c r="R37" s="24">
        <v>0</v>
      </c>
      <c r="S37" s="142">
        <v>0</v>
      </c>
      <c r="T37" s="142">
        <f t="shared" si="0"/>
        <v>100</v>
      </c>
      <c r="U37" s="142">
        <v>0</v>
      </c>
      <c r="V37" s="142">
        <v>0</v>
      </c>
      <c r="W37" s="142">
        <v>0</v>
      </c>
      <c r="X37" s="142">
        <v>0</v>
      </c>
    </row>
    <row r="38" spans="1:24" s="23" customFormat="1" ht="16.5" customHeight="1" x14ac:dyDescent="0.3">
      <c r="A38" s="222"/>
      <c r="B38" s="232" t="s">
        <v>1</v>
      </c>
      <c r="C38" s="256" t="s">
        <v>416</v>
      </c>
      <c r="D38" s="24">
        <v>0</v>
      </c>
      <c r="E38" s="24">
        <v>0</v>
      </c>
      <c r="F38" s="24">
        <v>0</v>
      </c>
      <c r="G38" s="24">
        <v>1</v>
      </c>
      <c r="H38" s="24">
        <v>1</v>
      </c>
      <c r="I38" s="24">
        <v>1</v>
      </c>
      <c r="J38" s="24">
        <v>0</v>
      </c>
      <c r="K38" s="24">
        <v>0</v>
      </c>
      <c r="L38" s="24">
        <v>0</v>
      </c>
      <c r="M38" s="24">
        <v>1</v>
      </c>
      <c r="N38" s="24">
        <v>1</v>
      </c>
      <c r="O38" s="24">
        <v>1</v>
      </c>
      <c r="P38" s="24">
        <v>0</v>
      </c>
      <c r="Q38" s="24">
        <v>0</v>
      </c>
      <c r="R38" s="24">
        <v>0</v>
      </c>
      <c r="S38" s="142">
        <f t="shared" si="2"/>
        <v>100</v>
      </c>
      <c r="T38" s="142">
        <f t="shared" si="0"/>
        <v>100</v>
      </c>
      <c r="U38" s="142">
        <f t="shared" si="1"/>
        <v>100</v>
      </c>
      <c r="V38" s="142">
        <v>0</v>
      </c>
      <c r="W38" s="142">
        <v>0</v>
      </c>
      <c r="X38" s="142">
        <v>0</v>
      </c>
    </row>
    <row r="39" spans="1:24" s="23" customFormat="1" ht="15.75" customHeight="1" x14ac:dyDescent="0.3">
      <c r="A39" s="113"/>
      <c r="B39" s="90" t="s">
        <v>2</v>
      </c>
      <c r="C39" s="116" t="s">
        <v>232</v>
      </c>
      <c r="D39" s="40">
        <v>0</v>
      </c>
      <c r="E39" s="40">
        <v>0</v>
      </c>
      <c r="F39" s="40">
        <v>0</v>
      </c>
      <c r="G39" s="40">
        <v>70</v>
      </c>
      <c r="H39" s="40">
        <v>70</v>
      </c>
      <c r="I39" s="40">
        <v>75</v>
      </c>
      <c r="J39" s="40">
        <v>0</v>
      </c>
      <c r="K39" s="40">
        <v>0</v>
      </c>
      <c r="L39" s="40">
        <v>0</v>
      </c>
      <c r="M39" s="40">
        <v>70</v>
      </c>
      <c r="N39" s="40">
        <v>70</v>
      </c>
      <c r="O39" s="40">
        <v>75</v>
      </c>
      <c r="P39" s="40">
        <v>0</v>
      </c>
      <c r="Q39" s="40">
        <v>0</v>
      </c>
      <c r="R39" s="40">
        <v>0</v>
      </c>
      <c r="S39" s="141">
        <f t="shared" si="2"/>
        <v>100</v>
      </c>
      <c r="T39" s="141">
        <f t="shared" si="0"/>
        <v>100</v>
      </c>
      <c r="U39" s="141">
        <f t="shared" si="1"/>
        <v>100</v>
      </c>
      <c r="V39" s="141">
        <v>0</v>
      </c>
      <c r="W39" s="141">
        <v>0</v>
      </c>
      <c r="X39" s="141">
        <v>0</v>
      </c>
    </row>
    <row r="40" spans="1:24" s="23" customFormat="1" ht="28.5" customHeight="1" x14ac:dyDescent="0.3">
      <c r="A40" s="113"/>
      <c r="B40" s="90" t="s">
        <v>3</v>
      </c>
      <c r="C40" s="116" t="s">
        <v>233</v>
      </c>
      <c r="D40" s="40">
        <v>0</v>
      </c>
      <c r="E40" s="40">
        <v>0</v>
      </c>
      <c r="F40" s="40">
        <v>0</v>
      </c>
      <c r="G40" s="40">
        <v>70</v>
      </c>
      <c r="H40" s="40">
        <v>70</v>
      </c>
      <c r="I40" s="40">
        <v>75</v>
      </c>
      <c r="J40" s="40">
        <v>0</v>
      </c>
      <c r="K40" s="40">
        <v>0</v>
      </c>
      <c r="L40" s="40">
        <v>0</v>
      </c>
      <c r="M40" s="40">
        <v>70</v>
      </c>
      <c r="N40" s="40">
        <v>70</v>
      </c>
      <c r="O40" s="40">
        <v>75</v>
      </c>
      <c r="P40" s="40">
        <v>0</v>
      </c>
      <c r="Q40" s="40">
        <v>0</v>
      </c>
      <c r="R40" s="40">
        <v>0</v>
      </c>
      <c r="S40" s="141">
        <f t="shared" si="2"/>
        <v>100</v>
      </c>
      <c r="T40" s="141">
        <f t="shared" si="0"/>
        <v>100</v>
      </c>
      <c r="U40" s="141">
        <f t="shared" si="1"/>
        <v>100</v>
      </c>
      <c r="V40" s="141">
        <v>0</v>
      </c>
      <c r="W40" s="141">
        <v>0</v>
      </c>
      <c r="X40" s="141">
        <v>0</v>
      </c>
    </row>
    <row r="41" spans="1:24" s="23" customFormat="1" ht="28.5" customHeight="1" x14ac:dyDescent="0.3">
      <c r="A41" s="113"/>
      <c r="B41" s="90" t="s">
        <v>4</v>
      </c>
      <c r="C41" s="116" t="s">
        <v>234</v>
      </c>
      <c r="D41" s="40">
        <v>0</v>
      </c>
      <c r="E41" s="40">
        <v>0</v>
      </c>
      <c r="F41" s="40">
        <v>0</v>
      </c>
      <c r="G41" s="40">
        <v>70</v>
      </c>
      <c r="H41" s="40">
        <v>70</v>
      </c>
      <c r="I41" s="40">
        <v>75</v>
      </c>
      <c r="J41" s="40">
        <v>0</v>
      </c>
      <c r="K41" s="40">
        <v>0</v>
      </c>
      <c r="L41" s="40">
        <v>0</v>
      </c>
      <c r="M41" s="40">
        <v>70</v>
      </c>
      <c r="N41" s="40">
        <v>70</v>
      </c>
      <c r="O41" s="40">
        <v>75</v>
      </c>
      <c r="P41" s="40">
        <v>0</v>
      </c>
      <c r="Q41" s="40">
        <v>0</v>
      </c>
      <c r="R41" s="40">
        <v>0</v>
      </c>
      <c r="S41" s="141">
        <f t="shared" si="2"/>
        <v>100</v>
      </c>
      <c r="T41" s="141">
        <f t="shared" si="0"/>
        <v>100</v>
      </c>
      <c r="U41" s="141">
        <f t="shared" si="1"/>
        <v>100</v>
      </c>
      <c r="V41" s="141">
        <v>0</v>
      </c>
      <c r="W41" s="141">
        <v>0</v>
      </c>
      <c r="X41" s="141">
        <v>0</v>
      </c>
    </row>
    <row r="42" spans="1:24" s="23" customFormat="1" ht="28.5" customHeight="1" x14ac:dyDescent="0.3">
      <c r="A42" s="113"/>
      <c r="B42" s="90" t="s">
        <v>40</v>
      </c>
      <c r="C42" s="116" t="s">
        <v>235</v>
      </c>
      <c r="D42" s="40">
        <v>0</v>
      </c>
      <c r="E42" s="40">
        <v>0</v>
      </c>
      <c r="F42" s="40">
        <v>0</v>
      </c>
      <c r="G42" s="40">
        <v>70</v>
      </c>
      <c r="H42" s="40">
        <v>70</v>
      </c>
      <c r="I42" s="40">
        <v>75</v>
      </c>
      <c r="J42" s="40">
        <v>0</v>
      </c>
      <c r="K42" s="40">
        <v>0</v>
      </c>
      <c r="L42" s="40">
        <v>0</v>
      </c>
      <c r="M42" s="40">
        <v>70</v>
      </c>
      <c r="N42" s="40">
        <v>70</v>
      </c>
      <c r="O42" s="40">
        <v>75</v>
      </c>
      <c r="P42" s="40">
        <v>0</v>
      </c>
      <c r="Q42" s="40">
        <v>0</v>
      </c>
      <c r="R42" s="40">
        <v>0</v>
      </c>
      <c r="S42" s="141">
        <f t="shared" si="2"/>
        <v>100</v>
      </c>
      <c r="T42" s="141">
        <f t="shared" si="0"/>
        <v>100</v>
      </c>
      <c r="U42" s="141">
        <f t="shared" si="1"/>
        <v>100</v>
      </c>
      <c r="V42" s="141">
        <v>0</v>
      </c>
      <c r="W42" s="141">
        <v>0</v>
      </c>
      <c r="X42" s="141">
        <v>0</v>
      </c>
    </row>
    <row r="43" spans="1:24" s="23" customFormat="1" ht="28.5" customHeight="1" x14ac:dyDescent="0.3">
      <c r="A43" s="113"/>
      <c r="B43" s="90" t="s">
        <v>41</v>
      </c>
      <c r="C43" s="116" t="s">
        <v>236</v>
      </c>
      <c r="D43" s="40">
        <v>0</v>
      </c>
      <c r="E43" s="40">
        <v>0</v>
      </c>
      <c r="F43" s="40">
        <v>0</v>
      </c>
      <c r="G43" s="40">
        <v>70</v>
      </c>
      <c r="H43" s="40">
        <v>70</v>
      </c>
      <c r="I43" s="40">
        <v>75</v>
      </c>
      <c r="J43" s="40">
        <v>0</v>
      </c>
      <c r="K43" s="40">
        <v>0</v>
      </c>
      <c r="L43" s="40">
        <v>0</v>
      </c>
      <c r="M43" s="40">
        <v>70</v>
      </c>
      <c r="N43" s="40">
        <v>70</v>
      </c>
      <c r="O43" s="40">
        <v>75</v>
      </c>
      <c r="P43" s="40">
        <v>0</v>
      </c>
      <c r="Q43" s="40">
        <v>0</v>
      </c>
      <c r="R43" s="40">
        <v>0</v>
      </c>
      <c r="S43" s="141">
        <f t="shared" si="2"/>
        <v>100</v>
      </c>
      <c r="T43" s="141">
        <f t="shared" si="0"/>
        <v>100</v>
      </c>
      <c r="U43" s="141">
        <f t="shared" si="1"/>
        <v>100</v>
      </c>
      <c r="V43" s="141">
        <v>0</v>
      </c>
      <c r="W43" s="141">
        <v>0</v>
      </c>
      <c r="X43" s="141">
        <v>0</v>
      </c>
    </row>
    <row r="44" spans="1:24" s="23" customFormat="1" ht="28.5" customHeight="1" x14ac:dyDescent="0.3">
      <c r="A44" s="113"/>
      <c r="B44" s="90" t="s">
        <v>47</v>
      </c>
      <c r="C44" s="116" t="s">
        <v>237</v>
      </c>
      <c r="D44" s="40">
        <v>0</v>
      </c>
      <c r="E44" s="40">
        <v>0</v>
      </c>
      <c r="F44" s="40">
        <v>0</v>
      </c>
      <c r="G44" s="40">
        <v>70</v>
      </c>
      <c r="H44" s="40">
        <v>70</v>
      </c>
      <c r="I44" s="40">
        <v>75</v>
      </c>
      <c r="J44" s="40">
        <v>0</v>
      </c>
      <c r="K44" s="40">
        <v>0</v>
      </c>
      <c r="L44" s="40">
        <v>0</v>
      </c>
      <c r="M44" s="40">
        <v>70</v>
      </c>
      <c r="N44" s="40">
        <v>70</v>
      </c>
      <c r="O44" s="40">
        <v>75</v>
      </c>
      <c r="P44" s="40">
        <v>0</v>
      </c>
      <c r="Q44" s="40">
        <v>0</v>
      </c>
      <c r="R44" s="40">
        <v>0</v>
      </c>
      <c r="S44" s="141">
        <f t="shared" si="2"/>
        <v>100</v>
      </c>
      <c r="T44" s="141">
        <f t="shared" si="0"/>
        <v>100</v>
      </c>
      <c r="U44" s="141">
        <f t="shared" si="1"/>
        <v>100</v>
      </c>
      <c r="V44" s="141">
        <v>0</v>
      </c>
      <c r="W44" s="141">
        <v>0</v>
      </c>
      <c r="X44" s="141">
        <v>0</v>
      </c>
    </row>
    <row r="45" spans="1:24" s="23" customFormat="1" ht="29.25" customHeight="1" x14ac:dyDescent="0.3">
      <c r="A45" s="30"/>
      <c r="B45" s="44" t="s">
        <v>48</v>
      </c>
      <c r="C45" s="111" t="s">
        <v>238</v>
      </c>
      <c r="D45" s="26">
        <v>0</v>
      </c>
      <c r="E45" s="26">
        <v>0</v>
      </c>
      <c r="F45" s="26">
        <v>0</v>
      </c>
      <c r="G45" s="26">
        <v>70</v>
      </c>
      <c r="H45" s="26">
        <v>70</v>
      </c>
      <c r="I45" s="26">
        <v>75</v>
      </c>
      <c r="J45" s="26">
        <v>0</v>
      </c>
      <c r="K45" s="26">
        <v>0</v>
      </c>
      <c r="L45" s="26">
        <v>0</v>
      </c>
      <c r="M45" s="26">
        <v>70</v>
      </c>
      <c r="N45" s="26">
        <v>70</v>
      </c>
      <c r="O45" s="26">
        <v>75</v>
      </c>
      <c r="P45" s="26">
        <v>0</v>
      </c>
      <c r="Q45" s="26">
        <v>0</v>
      </c>
      <c r="R45" s="26">
        <v>0</v>
      </c>
      <c r="S45" s="144">
        <f t="shared" si="2"/>
        <v>100</v>
      </c>
      <c r="T45" s="144">
        <f t="shared" si="0"/>
        <v>100</v>
      </c>
      <c r="U45" s="144">
        <f t="shared" si="1"/>
        <v>100</v>
      </c>
      <c r="V45" s="144">
        <v>0</v>
      </c>
      <c r="W45" s="144">
        <v>0</v>
      </c>
      <c r="X45" s="144">
        <v>0</v>
      </c>
    </row>
    <row r="46" spans="1:24" s="23" customFormat="1" ht="15.75" customHeight="1" x14ac:dyDescent="0.3">
      <c r="A46" s="54" t="s">
        <v>3</v>
      </c>
      <c r="B46" s="331" t="s">
        <v>239</v>
      </c>
      <c r="C46" s="332"/>
      <c r="D46" s="115">
        <v>0</v>
      </c>
      <c r="E46" s="115">
        <v>0</v>
      </c>
      <c r="F46" s="115">
        <v>0</v>
      </c>
      <c r="G46" s="115">
        <v>12</v>
      </c>
      <c r="H46" s="115">
        <v>24</v>
      </c>
      <c r="I46" s="115">
        <v>36</v>
      </c>
      <c r="J46" s="115">
        <v>0</v>
      </c>
      <c r="K46" s="115">
        <v>0</v>
      </c>
      <c r="L46" s="115">
        <v>0</v>
      </c>
      <c r="M46" s="115">
        <v>12</v>
      </c>
      <c r="N46" s="115">
        <v>24</v>
      </c>
      <c r="O46" s="115">
        <v>36</v>
      </c>
      <c r="P46" s="115">
        <v>0</v>
      </c>
      <c r="Q46" s="115">
        <v>0</v>
      </c>
      <c r="R46" s="115">
        <v>0</v>
      </c>
      <c r="S46" s="139">
        <f t="shared" si="2"/>
        <v>100</v>
      </c>
      <c r="T46" s="139">
        <f t="shared" si="0"/>
        <v>100</v>
      </c>
      <c r="U46" s="139">
        <f t="shared" si="1"/>
        <v>100</v>
      </c>
      <c r="V46" s="139">
        <v>0</v>
      </c>
      <c r="W46" s="139">
        <v>0</v>
      </c>
      <c r="X46" s="139">
        <v>0</v>
      </c>
    </row>
    <row r="47" spans="1:24" s="23" customFormat="1" ht="29.25" customHeight="1" x14ac:dyDescent="0.3">
      <c r="A47" s="113"/>
      <c r="B47" s="90" t="s">
        <v>0</v>
      </c>
      <c r="C47" s="116" t="s">
        <v>240</v>
      </c>
      <c r="D47" s="40">
        <v>0</v>
      </c>
      <c r="E47" s="40">
        <v>0</v>
      </c>
      <c r="F47" s="40">
        <v>0</v>
      </c>
      <c r="G47" s="40">
        <v>1</v>
      </c>
      <c r="H47" s="40">
        <v>1</v>
      </c>
      <c r="I47" s="40">
        <v>1</v>
      </c>
      <c r="J47" s="40">
        <v>0</v>
      </c>
      <c r="K47" s="40">
        <v>0</v>
      </c>
      <c r="L47" s="40">
        <v>0</v>
      </c>
      <c r="M47" s="40">
        <v>1</v>
      </c>
      <c r="N47" s="40">
        <v>1</v>
      </c>
      <c r="O47" s="40">
        <v>1</v>
      </c>
      <c r="P47" s="40">
        <v>0</v>
      </c>
      <c r="Q47" s="40">
        <v>0</v>
      </c>
      <c r="R47" s="40">
        <v>0</v>
      </c>
      <c r="S47" s="141">
        <f t="shared" si="2"/>
        <v>100</v>
      </c>
      <c r="T47" s="141">
        <f t="shared" si="0"/>
        <v>100</v>
      </c>
      <c r="U47" s="141">
        <f t="shared" si="1"/>
        <v>100</v>
      </c>
      <c r="V47" s="141">
        <v>0</v>
      </c>
      <c r="W47" s="141">
        <v>0</v>
      </c>
      <c r="X47" s="141">
        <v>0</v>
      </c>
    </row>
    <row r="48" spans="1:24" s="23" customFormat="1" ht="28.5" customHeight="1" x14ac:dyDescent="0.3">
      <c r="A48" s="113"/>
      <c r="B48" s="90" t="s">
        <v>1</v>
      </c>
      <c r="C48" s="116" t="s">
        <v>241</v>
      </c>
      <c r="D48" s="40">
        <v>0</v>
      </c>
      <c r="E48" s="40">
        <v>0</v>
      </c>
      <c r="F48" s="40">
        <v>0</v>
      </c>
      <c r="G48" s="40">
        <v>1</v>
      </c>
      <c r="H48" s="40">
        <v>1</v>
      </c>
      <c r="I48" s="40">
        <v>1</v>
      </c>
      <c r="J48" s="40">
        <v>0</v>
      </c>
      <c r="K48" s="40">
        <v>0</v>
      </c>
      <c r="L48" s="40">
        <v>0</v>
      </c>
      <c r="M48" s="40">
        <v>1</v>
      </c>
      <c r="N48" s="40">
        <v>1</v>
      </c>
      <c r="O48" s="40">
        <v>1</v>
      </c>
      <c r="P48" s="40">
        <v>0</v>
      </c>
      <c r="Q48" s="40">
        <v>0</v>
      </c>
      <c r="R48" s="40">
        <v>0</v>
      </c>
      <c r="S48" s="141">
        <f t="shared" si="2"/>
        <v>100</v>
      </c>
      <c r="T48" s="141">
        <f t="shared" si="0"/>
        <v>100</v>
      </c>
      <c r="U48" s="141">
        <f t="shared" si="1"/>
        <v>100</v>
      </c>
      <c r="V48" s="141">
        <v>0</v>
      </c>
      <c r="W48" s="141">
        <v>0</v>
      </c>
      <c r="X48" s="141">
        <v>0</v>
      </c>
    </row>
    <row r="49" spans="1:24" s="23" customFormat="1" ht="28.5" customHeight="1" x14ac:dyDescent="0.3">
      <c r="A49" s="113"/>
      <c r="B49" s="90" t="s">
        <v>2</v>
      </c>
      <c r="C49" s="116" t="s">
        <v>242</v>
      </c>
      <c r="D49" s="40">
        <v>0</v>
      </c>
      <c r="E49" s="40">
        <v>0</v>
      </c>
      <c r="F49" s="40">
        <v>0</v>
      </c>
      <c r="G49" s="40">
        <v>60</v>
      </c>
      <c r="H49" s="40">
        <v>60</v>
      </c>
      <c r="I49" s="40">
        <v>60</v>
      </c>
      <c r="J49" s="40">
        <v>0</v>
      </c>
      <c r="K49" s="40">
        <v>0</v>
      </c>
      <c r="L49" s="40">
        <v>0</v>
      </c>
      <c r="M49" s="40">
        <v>60</v>
      </c>
      <c r="N49" s="40">
        <v>60</v>
      </c>
      <c r="O49" s="40">
        <v>60</v>
      </c>
      <c r="P49" s="40">
        <v>0</v>
      </c>
      <c r="Q49" s="40">
        <v>0</v>
      </c>
      <c r="R49" s="40">
        <v>0</v>
      </c>
      <c r="S49" s="141">
        <f t="shared" si="2"/>
        <v>100</v>
      </c>
      <c r="T49" s="141">
        <f t="shared" si="0"/>
        <v>100</v>
      </c>
      <c r="U49" s="141">
        <f t="shared" si="1"/>
        <v>100</v>
      </c>
      <c r="V49" s="141">
        <v>0</v>
      </c>
      <c r="W49" s="141">
        <v>0</v>
      </c>
      <c r="X49" s="141">
        <v>0</v>
      </c>
    </row>
    <row r="50" spans="1:24" s="23" customFormat="1" ht="28.5" customHeight="1" x14ac:dyDescent="0.3">
      <c r="A50" s="113"/>
      <c r="B50" s="90" t="s">
        <v>3</v>
      </c>
      <c r="C50" s="116" t="s">
        <v>243</v>
      </c>
      <c r="D50" s="40">
        <v>0</v>
      </c>
      <c r="E50" s="40">
        <v>0</v>
      </c>
      <c r="F50" s="40">
        <v>0</v>
      </c>
      <c r="G50" s="40">
        <v>60</v>
      </c>
      <c r="H50" s="40">
        <v>60</v>
      </c>
      <c r="I50" s="40">
        <v>60</v>
      </c>
      <c r="J50" s="40">
        <v>0</v>
      </c>
      <c r="K50" s="40">
        <v>0</v>
      </c>
      <c r="L50" s="40">
        <v>0</v>
      </c>
      <c r="M50" s="40">
        <v>60</v>
      </c>
      <c r="N50" s="40">
        <v>60</v>
      </c>
      <c r="O50" s="40">
        <v>60</v>
      </c>
      <c r="P50" s="40">
        <v>0</v>
      </c>
      <c r="Q50" s="40">
        <v>0</v>
      </c>
      <c r="R50" s="40">
        <v>0</v>
      </c>
      <c r="S50" s="141">
        <f t="shared" si="2"/>
        <v>100</v>
      </c>
      <c r="T50" s="141">
        <f t="shared" si="0"/>
        <v>100</v>
      </c>
      <c r="U50" s="141">
        <f t="shared" si="1"/>
        <v>100</v>
      </c>
      <c r="V50" s="141">
        <v>0</v>
      </c>
      <c r="W50" s="141">
        <v>0</v>
      </c>
      <c r="X50" s="141">
        <v>0</v>
      </c>
    </row>
    <row r="51" spans="1:24" s="23" customFormat="1" ht="28.5" customHeight="1" x14ac:dyDescent="0.3">
      <c r="A51" s="113"/>
      <c r="B51" s="90" t="s">
        <v>4</v>
      </c>
      <c r="C51" s="116" t="s">
        <v>244</v>
      </c>
      <c r="D51" s="40">
        <v>0</v>
      </c>
      <c r="E51" s="40">
        <v>0</v>
      </c>
      <c r="F51" s="40">
        <v>0</v>
      </c>
      <c r="G51" s="40">
        <v>60</v>
      </c>
      <c r="H51" s="40">
        <v>60</v>
      </c>
      <c r="I51" s="40">
        <v>60</v>
      </c>
      <c r="J51" s="40">
        <v>0</v>
      </c>
      <c r="K51" s="40">
        <v>0</v>
      </c>
      <c r="L51" s="40">
        <v>0</v>
      </c>
      <c r="M51" s="40">
        <v>60</v>
      </c>
      <c r="N51" s="40">
        <v>60</v>
      </c>
      <c r="O51" s="40">
        <v>60</v>
      </c>
      <c r="P51" s="40">
        <v>0</v>
      </c>
      <c r="Q51" s="40">
        <v>0</v>
      </c>
      <c r="R51" s="40">
        <v>0</v>
      </c>
      <c r="S51" s="141">
        <f t="shared" si="2"/>
        <v>100</v>
      </c>
      <c r="T51" s="141">
        <f t="shared" si="0"/>
        <v>100</v>
      </c>
      <c r="U51" s="141">
        <f t="shared" si="1"/>
        <v>100</v>
      </c>
      <c r="V51" s="141">
        <v>0</v>
      </c>
      <c r="W51" s="141">
        <v>0</v>
      </c>
      <c r="X51" s="141">
        <v>0</v>
      </c>
    </row>
    <row r="52" spans="1:24" s="23" customFormat="1" ht="27.75" customHeight="1" x14ac:dyDescent="0.3">
      <c r="A52" s="113"/>
      <c r="B52" s="90" t="s">
        <v>40</v>
      </c>
      <c r="C52" s="116" t="s">
        <v>245</v>
      </c>
      <c r="D52" s="40">
        <v>0</v>
      </c>
      <c r="E52" s="40">
        <v>0</v>
      </c>
      <c r="F52" s="40">
        <v>0</v>
      </c>
      <c r="G52" s="40">
        <v>60</v>
      </c>
      <c r="H52" s="40">
        <v>60</v>
      </c>
      <c r="I52" s="40">
        <v>60</v>
      </c>
      <c r="J52" s="40">
        <v>0</v>
      </c>
      <c r="K52" s="40">
        <v>0</v>
      </c>
      <c r="L52" s="40">
        <v>0</v>
      </c>
      <c r="M52" s="40">
        <v>60</v>
      </c>
      <c r="N52" s="40">
        <v>60</v>
      </c>
      <c r="O52" s="40">
        <v>60</v>
      </c>
      <c r="P52" s="40">
        <v>0</v>
      </c>
      <c r="Q52" s="40">
        <v>0</v>
      </c>
      <c r="R52" s="40">
        <v>0</v>
      </c>
      <c r="S52" s="141">
        <f t="shared" si="2"/>
        <v>100</v>
      </c>
      <c r="T52" s="141">
        <f t="shared" si="0"/>
        <v>100</v>
      </c>
      <c r="U52" s="141">
        <f t="shared" si="1"/>
        <v>100</v>
      </c>
      <c r="V52" s="141">
        <v>0</v>
      </c>
      <c r="W52" s="141">
        <v>0</v>
      </c>
      <c r="X52" s="141">
        <v>0</v>
      </c>
    </row>
    <row r="53" spans="1:24" s="23" customFormat="1" ht="27.75" customHeight="1" x14ac:dyDescent="0.3">
      <c r="A53" s="113"/>
      <c r="B53" s="90" t="s">
        <v>41</v>
      </c>
      <c r="C53" s="116" t="s">
        <v>246</v>
      </c>
      <c r="D53" s="40">
        <v>0</v>
      </c>
      <c r="E53" s="40">
        <v>0</v>
      </c>
      <c r="F53" s="40">
        <v>0</v>
      </c>
      <c r="G53" s="40">
        <v>60</v>
      </c>
      <c r="H53" s="40">
        <v>60</v>
      </c>
      <c r="I53" s="40">
        <v>60</v>
      </c>
      <c r="J53" s="40">
        <v>0</v>
      </c>
      <c r="K53" s="40">
        <v>0</v>
      </c>
      <c r="L53" s="40">
        <v>0</v>
      </c>
      <c r="M53" s="40">
        <v>60</v>
      </c>
      <c r="N53" s="40">
        <v>60</v>
      </c>
      <c r="O53" s="40">
        <v>60</v>
      </c>
      <c r="P53" s="40">
        <v>0</v>
      </c>
      <c r="Q53" s="40">
        <v>0</v>
      </c>
      <c r="R53" s="40">
        <v>0</v>
      </c>
      <c r="S53" s="141">
        <f t="shared" si="2"/>
        <v>100</v>
      </c>
      <c r="T53" s="141">
        <f t="shared" si="0"/>
        <v>100</v>
      </c>
      <c r="U53" s="141">
        <f t="shared" si="1"/>
        <v>100</v>
      </c>
      <c r="V53" s="141">
        <v>0</v>
      </c>
      <c r="W53" s="141">
        <v>0</v>
      </c>
      <c r="X53" s="141">
        <v>0</v>
      </c>
    </row>
    <row r="54" spans="1:24" s="23" customFormat="1" ht="28.5" customHeight="1" x14ac:dyDescent="0.3">
      <c r="A54" s="30"/>
      <c r="B54" s="90" t="s">
        <v>47</v>
      </c>
      <c r="C54" s="116" t="s">
        <v>247</v>
      </c>
      <c r="D54" s="40">
        <v>0</v>
      </c>
      <c r="E54" s="40">
        <v>0</v>
      </c>
      <c r="F54" s="40">
        <v>0</v>
      </c>
      <c r="G54" s="40">
        <v>60</v>
      </c>
      <c r="H54" s="40">
        <v>60</v>
      </c>
      <c r="I54" s="40">
        <v>60</v>
      </c>
      <c r="J54" s="40">
        <v>0</v>
      </c>
      <c r="K54" s="40">
        <v>0</v>
      </c>
      <c r="L54" s="40">
        <v>0</v>
      </c>
      <c r="M54" s="40">
        <v>60</v>
      </c>
      <c r="N54" s="40">
        <v>60</v>
      </c>
      <c r="O54" s="40">
        <v>60</v>
      </c>
      <c r="P54" s="40">
        <v>0</v>
      </c>
      <c r="Q54" s="40">
        <v>0</v>
      </c>
      <c r="R54" s="40">
        <v>0</v>
      </c>
      <c r="S54" s="141">
        <f t="shared" si="2"/>
        <v>100</v>
      </c>
      <c r="T54" s="141">
        <f t="shared" si="0"/>
        <v>100</v>
      </c>
      <c r="U54" s="141">
        <f t="shared" si="1"/>
        <v>100</v>
      </c>
      <c r="V54" s="141">
        <v>0</v>
      </c>
      <c r="W54" s="141">
        <v>0</v>
      </c>
      <c r="X54" s="141">
        <v>0</v>
      </c>
    </row>
    <row r="55" spans="1:24" s="122" customFormat="1" x14ac:dyDescent="0.3">
      <c r="A55" s="229"/>
      <c r="B55" s="230" t="s">
        <v>203</v>
      </c>
      <c r="C55" s="225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31"/>
      <c r="T55" s="231"/>
      <c r="U55" s="231"/>
      <c r="V55" s="231"/>
      <c r="W55" s="231"/>
      <c r="X55" s="231"/>
    </row>
    <row r="56" spans="1:24" s="23" customFormat="1" ht="16.5" customHeight="1" x14ac:dyDescent="0.3">
      <c r="A56" s="16" t="s">
        <v>0</v>
      </c>
      <c r="B56" s="321" t="s">
        <v>114</v>
      </c>
      <c r="C56" s="322"/>
      <c r="D56" s="115">
        <v>0</v>
      </c>
      <c r="E56" s="115">
        <v>0</v>
      </c>
      <c r="F56" s="115">
        <v>0</v>
      </c>
      <c r="G56" s="115">
        <v>0</v>
      </c>
      <c r="H56" s="115">
        <v>0</v>
      </c>
      <c r="I56" s="115">
        <v>0</v>
      </c>
      <c r="J56" s="115">
        <v>80</v>
      </c>
      <c r="K56" s="115">
        <v>100</v>
      </c>
      <c r="L56" s="115">
        <v>100</v>
      </c>
      <c r="M56" s="115">
        <v>0</v>
      </c>
      <c r="N56" s="115">
        <v>0</v>
      </c>
      <c r="O56" s="115">
        <v>0</v>
      </c>
      <c r="P56" s="115">
        <v>80</v>
      </c>
      <c r="Q56" s="115">
        <v>100</v>
      </c>
      <c r="R56" s="115">
        <v>100</v>
      </c>
      <c r="S56" s="139">
        <v>0</v>
      </c>
      <c r="T56" s="139">
        <v>0</v>
      </c>
      <c r="U56" s="139">
        <v>0</v>
      </c>
      <c r="V56" s="139">
        <f>P56/J56*100</f>
        <v>100</v>
      </c>
      <c r="W56" s="139">
        <f>Q56/K56*100</f>
        <v>100</v>
      </c>
      <c r="X56" s="139">
        <f>R56/L56*100</f>
        <v>100</v>
      </c>
    </row>
    <row r="57" spans="1:24" s="23" customFormat="1" ht="16.5" customHeight="1" x14ac:dyDescent="0.3">
      <c r="A57" s="50" t="s">
        <v>1</v>
      </c>
      <c r="B57" s="321" t="s">
        <v>115</v>
      </c>
      <c r="C57" s="322"/>
      <c r="D57" s="120">
        <v>0</v>
      </c>
      <c r="E57" s="120">
        <v>0</v>
      </c>
      <c r="F57" s="120">
        <v>0</v>
      </c>
      <c r="G57" s="120">
        <v>0</v>
      </c>
      <c r="H57" s="120">
        <v>0</v>
      </c>
      <c r="I57" s="120">
        <v>0</v>
      </c>
      <c r="J57" s="120">
        <v>80</v>
      </c>
      <c r="K57" s="120">
        <v>100</v>
      </c>
      <c r="L57" s="120">
        <v>100</v>
      </c>
      <c r="M57" s="120">
        <v>0</v>
      </c>
      <c r="N57" s="120">
        <v>0</v>
      </c>
      <c r="O57" s="120">
        <v>0</v>
      </c>
      <c r="P57" s="120">
        <v>80</v>
      </c>
      <c r="Q57" s="120">
        <v>100</v>
      </c>
      <c r="R57" s="120">
        <v>100</v>
      </c>
      <c r="S57" s="145">
        <v>0</v>
      </c>
      <c r="T57" s="145">
        <v>0</v>
      </c>
      <c r="U57" s="145">
        <v>0</v>
      </c>
      <c r="V57" s="145">
        <f t="shared" ref="V57:V90" si="3">P57/J57*100</f>
        <v>100</v>
      </c>
      <c r="W57" s="145">
        <f t="shared" ref="W57:W90" si="4">Q57/K57*100</f>
        <v>100</v>
      </c>
      <c r="X57" s="145">
        <f t="shared" ref="X57:X90" si="5">R57/L57*100</f>
        <v>100</v>
      </c>
    </row>
    <row r="58" spans="1:24" s="23" customFormat="1" ht="16.5" customHeight="1" x14ac:dyDescent="0.3">
      <c r="A58" s="50" t="s">
        <v>2</v>
      </c>
      <c r="B58" s="321" t="s">
        <v>148</v>
      </c>
      <c r="C58" s="322"/>
      <c r="D58" s="120">
        <v>0</v>
      </c>
      <c r="E58" s="120">
        <v>0</v>
      </c>
      <c r="F58" s="120">
        <v>0</v>
      </c>
      <c r="G58" s="120">
        <v>0</v>
      </c>
      <c r="H58" s="120">
        <v>0</v>
      </c>
      <c r="I58" s="120">
        <v>0</v>
      </c>
      <c r="J58" s="120">
        <v>80</v>
      </c>
      <c r="K58" s="120">
        <v>100</v>
      </c>
      <c r="L58" s="120">
        <v>100</v>
      </c>
      <c r="M58" s="120">
        <v>0</v>
      </c>
      <c r="N58" s="120">
        <v>0</v>
      </c>
      <c r="O58" s="120">
        <v>0</v>
      </c>
      <c r="P58" s="120">
        <v>80</v>
      </c>
      <c r="Q58" s="120">
        <v>100</v>
      </c>
      <c r="R58" s="120">
        <v>100</v>
      </c>
      <c r="S58" s="145">
        <v>0</v>
      </c>
      <c r="T58" s="145">
        <v>0</v>
      </c>
      <c r="U58" s="145">
        <v>0</v>
      </c>
      <c r="V58" s="145">
        <f t="shared" si="3"/>
        <v>100</v>
      </c>
      <c r="W58" s="145">
        <f t="shared" si="4"/>
        <v>100</v>
      </c>
      <c r="X58" s="145">
        <f t="shared" si="5"/>
        <v>100</v>
      </c>
    </row>
    <row r="59" spans="1:24" s="23" customFormat="1" ht="16.5" customHeight="1" x14ac:dyDescent="0.3">
      <c r="A59" s="50" t="s">
        <v>3</v>
      </c>
      <c r="B59" s="321" t="s">
        <v>149</v>
      </c>
      <c r="C59" s="322"/>
      <c r="D59" s="120">
        <v>0</v>
      </c>
      <c r="E59" s="120">
        <v>0</v>
      </c>
      <c r="F59" s="120">
        <v>0</v>
      </c>
      <c r="G59" s="120">
        <v>0</v>
      </c>
      <c r="H59" s="120">
        <v>0</v>
      </c>
      <c r="I59" s="120">
        <v>0</v>
      </c>
      <c r="J59" s="120">
        <v>80</v>
      </c>
      <c r="K59" s="120">
        <v>100</v>
      </c>
      <c r="L59" s="120">
        <v>100</v>
      </c>
      <c r="M59" s="120">
        <v>0</v>
      </c>
      <c r="N59" s="120">
        <v>0</v>
      </c>
      <c r="O59" s="120">
        <v>0</v>
      </c>
      <c r="P59" s="120">
        <v>80</v>
      </c>
      <c r="Q59" s="120">
        <v>100</v>
      </c>
      <c r="R59" s="120">
        <v>100</v>
      </c>
      <c r="S59" s="145">
        <v>0</v>
      </c>
      <c r="T59" s="145">
        <v>0</v>
      </c>
      <c r="U59" s="145">
        <v>0</v>
      </c>
      <c r="V59" s="145">
        <f t="shared" si="3"/>
        <v>100</v>
      </c>
      <c r="W59" s="145">
        <f t="shared" si="4"/>
        <v>100</v>
      </c>
      <c r="X59" s="145">
        <f t="shared" si="5"/>
        <v>100</v>
      </c>
    </row>
    <row r="60" spans="1:24" s="23" customFormat="1" ht="16.5" customHeight="1" x14ac:dyDescent="0.3">
      <c r="A60" s="50" t="s">
        <v>4</v>
      </c>
      <c r="B60" s="321" t="s">
        <v>151</v>
      </c>
      <c r="C60" s="322"/>
      <c r="D60" s="120">
        <v>0</v>
      </c>
      <c r="E60" s="120">
        <v>0</v>
      </c>
      <c r="F60" s="120">
        <v>0</v>
      </c>
      <c r="G60" s="120">
        <v>0</v>
      </c>
      <c r="H60" s="120">
        <v>0</v>
      </c>
      <c r="I60" s="120">
        <v>0</v>
      </c>
      <c r="J60" s="120">
        <v>80</v>
      </c>
      <c r="K60" s="120">
        <v>100</v>
      </c>
      <c r="L60" s="120">
        <v>100</v>
      </c>
      <c r="M60" s="120">
        <v>0</v>
      </c>
      <c r="N60" s="120">
        <v>0</v>
      </c>
      <c r="O60" s="120">
        <v>0</v>
      </c>
      <c r="P60" s="120">
        <v>80</v>
      </c>
      <c r="Q60" s="120">
        <v>100</v>
      </c>
      <c r="R60" s="120">
        <v>100</v>
      </c>
      <c r="S60" s="145">
        <v>0</v>
      </c>
      <c r="T60" s="145">
        <v>0</v>
      </c>
      <c r="U60" s="145">
        <v>0</v>
      </c>
      <c r="V60" s="145">
        <f t="shared" si="3"/>
        <v>100</v>
      </c>
      <c r="W60" s="145">
        <f t="shared" si="4"/>
        <v>100</v>
      </c>
      <c r="X60" s="145">
        <f t="shared" si="5"/>
        <v>100</v>
      </c>
    </row>
    <row r="61" spans="1:24" s="23" customFormat="1" ht="16.5" customHeight="1" x14ac:dyDescent="0.3">
      <c r="A61" s="54" t="s">
        <v>40</v>
      </c>
      <c r="B61" s="321" t="s">
        <v>153</v>
      </c>
      <c r="C61" s="322"/>
      <c r="D61" s="120">
        <v>0</v>
      </c>
      <c r="E61" s="120">
        <v>0</v>
      </c>
      <c r="F61" s="120">
        <v>0</v>
      </c>
      <c r="G61" s="120">
        <v>0</v>
      </c>
      <c r="H61" s="120">
        <v>0</v>
      </c>
      <c r="I61" s="120">
        <v>0</v>
      </c>
      <c r="J61" s="120">
        <v>48</v>
      </c>
      <c r="K61" s="120">
        <v>60</v>
      </c>
      <c r="L61" s="120">
        <v>51</v>
      </c>
      <c r="M61" s="120">
        <v>0</v>
      </c>
      <c r="N61" s="120">
        <v>0</v>
      </c>
      <c r="O61" s="120">
        <v>0</v>
      </c>
      <c r="P61" s="120">
        <v>48</v>
      </c>
      <c r="Q61" s="120">
        <v>50</v>
      </c>
      <c r="R61" s="120">
        <v>51</v>
      </c>
      <c r="S61" s="145">
        <v>0</v>
      </c>
      <c r="T61" s="145">
        <v>0</v>
      </c>
      <c r="U61" s="145">
        <v>0</v>
      </c>
      <c r="V61" s="145">
        <f t="shared" si="3"/>
        <v>100</v>
      </c>
      <c r="W61" s="145">
        <f t="shared" si="4"/>
        <v>83.333333333333343</v>
      </c>
      <c r="X61" s="145">
        <f t="shared" si="5"/>
        <v>100</v>
      </c>
    </row>
    <row r="62" spans="1:24" s="23" customFormat="1" ht="29.25" customHeight="1" x14ac:dyDescent="0.3">
      <c r="A62" s="113"/>
      <c r="B62" s="90" t="s">
        <v>0</v>
      </c>
      <c r="C62" s="116" t="s">
        <v>248</v>
      </c>
      <c r="D62" s="40">
        <v>0</v>
      </c>
      <c r="E62" s="40">
        <v>0</v>
      </c>
      <c r="F62" s="40">
        <v>0</v>
      </c>
      <c r="G62" s="117">
        <v>0</v>
      </c>
      <c r="H62" s="40">
        <v>0</v>
      </c>
      <c r="I62" s="40">
        <v>0</v>
      </c>
      <c r="J62" s="40">
        <v>1</v>
      </c>
      <c r="K62" s="40">
        <v>1</v>
      </c>
      <c r="L62" s="40">
        <v>1</v>
      </c>
      <c r="M62" s="117">
        <v>0</v>
      </c>
      <c r="N62" s="40">
        <v>0</v>
      </c>
      <c r="O62" s="40">
        <v>0</v>
      </c>
      <c r="P62" s="40">
        <v>1</v>
      </c>
      <c r="Q62" s="40">
        <v>1</v>
      </c>
      <c r="R62" s="40">
        <v>0</v>
      </c>
      <c r="S62" s="140">
        <v>0</v>
      </c>
      <c r="T62" s="141">
        <v>0</v>
      </c>
      <c r="U62" s="141">
        <v>0</v>
      </c>
      <c r="V62" s="141">
        <f t="shared" si="3"/>
        <v>100</v>
      </c>
      <c r="W62" s="141">
        <f t="shared" si="4"/>
        <v>100</v>
      </c>
      <c r="X62" s="141">
        <f t="shared" si="5"/>
        <v>0</v>
      </c>
    </row>
    <row r="63" spans="1:24" s="23" customFormat="1" ht="29.25" customHeight="1" x14ac:dyDescent="0.3">
      <c r="A63" s="113"/>
      <c r="B63" s="90" t="s">
        <v>1</v>
      </c>
      <c r="C63" s="116" t="s">
        <v>249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1</v>
      </c>
      <c r="K63" s="40">
        <v>1</v>
      </c>
      <c r="L63" s="24">
        <v>1</v>
      </c>
      <c r="M63" s="40">
        <v>0</v>
      </c>
      <c r="N63" s="40">
        <v>0</v>
      </c>
      <c r="O63" s="40">
        <v>0</v>
      </c>
      <c r="P63" s="40">
        <v>1</v>
      </c>
      <c r="Q63" s="24">
        <v>1</v>
      </c>
      <c r="R63" s="24">
        <v>0</v>
      </c>
      <c r="S63" s="142">
        <v>0</v>
      </c>
      <c r="T63" s="142">
        <v>0</v>
      </c>
      <c r="U63" s="142">
        <v>0</v>
      </c>
      <c r="V63" s="142">
        <f t="shared" si="3"/>
        <v>100</v>
      </c>
      <c r="W63" s="142">
        <f t="shared" si="4"/>
        <v>100</v>
      </c>
      <c r="X63" s="142">
        <f t="shared" si="5"/>
        <v>0</v>
      </c>
    </row>
    <row r="64" spans="1:24" s="23" customFormat="1" ht="29.25" customHeight="1" x14ac:dyDescent="0.3">
      <c r="A64" s="113"/>
      <c r="B64" s="90" t="s">
        <v>2</v>
      </c>
      <c r="C64" s="118" t="s">
        <v>250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1</v>
      </c>
      <c r="K64" s="40">
        <v>1</v>
      </c>
      <c r="L64" s="24">
        <v>1</v>
      </c>
      <c r="M64" s="40">
        <v>0</v>
      </c>
      <c r="N64" s="40">
        <v>0</v>
      </c>
      <c r="O64" s="40">
        <v>0</v>
      </c>
      <c r="P64" s="40">
        <v>1</v>
      </c>
      <c r="Q64" s="24">
        <v>1</v>
      </c>
      <c r="R64" s="24">
        <v>2</v>
      </c>
      <c r="S64" s="142">
        <v>0</v>
      </c>
      <c r="T64" s="142">
        <v>0</v>
      </c>
      <c r="U64" s="142">
        <v>0</v>
      </c>
      <c r="V64" s="142">
        <f t="shared" si="3"/>
        <v>100</v>
      </c>
      <c r="W64" s="142">
        <f t="shared" si="4"/>
        <v>100</v>
      </c>
      <c r="X64" s="142">
        <f t="shared" si="5"/>
        <v>200</v>
      </c>
    </row>
    <row r="65" spans="1:24" s="23" customFormat="1" ht="16.5" customHeight="1" x14ac:dyDescent="0.3">
      <c r="A65" s="113"/>
      <c r="B65" s="124" t="s">
        <v>3</v>
      </c>
      <c r="C65" s="255" t="s">
        <v>417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1</v>
      </c>
      <c r="K65" s="40">
        <v>1</v>
      </c>
      <c r="L65" s="24">
        <v>2</v>
      </c>
      <c r="M65" s="40">
        <v>0</v>
      </c>
      <c r="N65" s="40">
        <v>0</v>
      </c>
      <c r="O65" s="40">
        <v>0</v>
      </c>
      <c r="P65" s="40">
        <v>1</v>
      </c>
      <c r="Q65" s="24">
        <v>1</v>
      </c>
      <c r="R65" s="24">
        <v>2</v>
      </c>
      <c r="S65" s="142">
        <v>0</v>
      </c>
      <c r="T65" s="142">
        <v>0</v>
      </c>
      <c r="U65" s="142">
        <v>0</v>
      </c>
      <c r="V65" s="142">
        <f t="shared" si="3"/>
        <v>100</v>
      </c>
      <c r="W65" s="142">
        <f t="shared" si="4"/>
        <v>100</v>
      </c>
      <c r="X65" s="142">
        <f t="shared" si="5"/>
        <v>100</v>
      </c>
    </row>
    <row r="66" spans="1:24" s="23" customFormat="1" ht="28.5" customHeight="1" x14ac:dyDescent="0.3">
      <c r="A66" s="113"/>
      <c r="B66" s="90" t="s">
        <v>4</v>
      </c>
      <c r="C66" s="255" t="s">
        <v>418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1</v>
      </c>
      <c r="K66" s="40">
        <v>1</v>
      </c>
      <c r="L66" s="24">
        <v>1</v>
      </c>
      <c r="M66" s="40">
        <v>0</v>
      </c>
      <c r="N66" s="40">
        <v>0</v>
      </c>
      <c r="O66" s="40">
        <v>0</v>
      </c>
      <c r="P66" s="40">
        <v>1</v>
      </c>
      <c r="Q66" s="24">
        <v>1</v>
      </c>
      <c r="R66" s="24">
        <v>1</v>
      </c>
      <c r="S66" s="142">
        <v>0</v>
      </c>
      <c r="T66" s="142">
        <v>0</v>
      </c>
      <c r="U66" s="142">
        <v>0</v>
      </c>
      <c r="V66" s="142">
        <f t="shared" si="3"/>
        <v>100</v>
      </c>
      <c r="W66" s="142">
        <f t="shared" si="4"/>
        <v>100</v>
      </c>
      <c r="X66" s="142">
        <f t="shared" si="5"/>
        <v>100</v>
      </c>
    </row>
    <row r="67" spans="1:24" s="23" customFormat="1" ht="17.25" customHeight="1" x14ac:dyDescent="0.3">
      <c r="A67" s="218"/>
      <c r="B67" s="47" t="s">
        <v>40</v>
      </c>
      <c r="C67" s="217" t="s">
        <v>251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120</v>
      </c>
      <c r="K67" s="24">
        <v>140</v>
      </c>
      <c r="L67" s="24">
        <v>200</v>
      </c>
      <c r="M67" s="24">
        <v>0</v>
      </c>
      <c r="N67" s="24">
        <v>0</v>
      </c>
      <c r="O67" s="24">
        <v>0</v>
      </c>
      <c r="P67" s="24">
        <v>120</v>
      </c>
      <c r="Q67" s="24">
        <v>140</v>
      </c>
      <c r="R67" s="24">
        <v>100</v>
      </c>
      <c r="S67" s="142">
        <v>0</v>
      </c>
      <c r="T67" s="142">
        <v>0</v>
      </c>
      <c r="U67" s="142">
        <v>0</v>
      </c>
      <c r="V67" s="142">
        <f t="shared" si="3"/>
        <v>100</v>
      </c>
      <c r="W67" s="142">
        <f t="shared" si="4"/>
        <v>100</v>
      </c>
      <c r="X67" s="142">
        <f t="shared" si="5"/>
        <v>50</v>
      </c>
    </row>
    <row r="68" spans="1:24" s="23" customFormat="1" ht="29.25" customHeight="1" x14ac:dyDescent="0.3">
      <c r="A68" s="30"/>
      <c r="B68" s="125" t="s">
        <v>41</v>
      </c>
      <c r="C68" s="216" t="s">
        <v>252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3</v>
      </c>
      <c r="K68" s="26">
        <v>3</v>
      </c>
      <c r="L68" s="26">
        <v>3</v>
      </c>
      <c r="M68" s="26">
        <v>0</v>
      </c>
      <c r="N68" s="26">
        <v>0</v>
      </c>
      <c r="O68" s="26">
        <v>0</v>
      </c>
      <c r="P68" s="26">
        <v>3</v>
      </c>
      <c r="Q68" s="26">
        <v>3</v>
      </c>
      <c r="R68" s="26">
        <v>3</v>
      </c>
      <c r="S68" s="144">
        <v>0</v>
      </c>
      <c r="T68" s="144">
        <v>0</v>
      </c>
      <c r="U68" s="144">
        <v>0</v>
      </c>
      <c r="V68" s="144">
        <f t="shared" si="3"/>
        <v>100</v>
      </c>
      <c r="W68" s="144">
        <f t="shared" si="4"/>
        <v>100</v>
      </c>
      <c r="X68" s="144">
        <f t="shared" si="5"/>
        <v>100</v>
      </c>
    </row>
    <row r="69" spans="1:24" s="23" customFormat="1" ht="15.75" customHeight="1" x14ac:dyDescent="0.3">
      <c r="A69" s="54" t="s">
        <v>41</v>
      </c>
      <c r="B69" s="333" t="s">
        <v>156</v>
      </c>
      <c r="C69" s="334"/>
      <c r="D69" s="233">
        <v>0</v>
      </c>
      <c r="E69" s="233">
        <v>0</v>
      </c>
      <c r="F69" s="233">
        <v>0</v>
      </c>
      <c r="G69" s="233">
        <v>0</v>
      </c>
      <c r="H69" s="233">
        <v>0</v>
      </c>
      <c r="I69" s="233">
        <v>0</v>
      </c>
      <c r="J69" s="233">
        <v>48</v>
      </c>
      <c r="K69" s="233">
        <v>60</v>
      </c>
      <c r="L69" s="233">
        <v>51</v>
      </c>
      <c r="M69" s="233">
        <v>0</v>
      </c>
      <c r="N69" s="233">
        <v>0</v>
      </c>
      <c r="O69" s="233">
        <v>0</v>
      </c>
      <c r="P69" s="233">
        <v>48</v>
      </c>
      <c r="Q69" s="233">
        <v>50</v>
      </c>
      <c r="R69" s="233">
        <v>51</v>
      </c>
      <c r="S69" s="146">
        <v>0</v>
      </c>
      <c r="T69" s="146">
        <v>0</v>
      </c>
      <c r="U69" s="146">
        <v>0</v>
      </c>
      <c r="V69" s="146">
        <f t="shared" si="3"/>
        <v>100</v>
      </c>
      <c r="W69" s="146">
        <f t="shared" si="4"/>
        <v>83.333333333333343</v>
      </c>
      <c r="X69" s="146">
        <f t="shared" si="5"/>
        <v>100</v>
      </c>
    </row>
    <row r="70" spans="1:24" s="23" customFormat="1" ht="15.75" customHeight="1" x14ac:dyDescent="0.3">
      <c r="A70" s="222"/>
      <c r="B70" s="232" t="s">
        <v>0</v>
      </c>
      <c r="C70" s="256" t="s">
        <v>419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11</v>
      </c>
      <c r="K70" s="24">
        <v>11</v>
      </c>
      <c r="L70" s="24">
        <v>11</v>
      </c>
      <c r="M70" s="24">
        <v>0</v>
      </c>
      <c r="N70" s="24">
        <v>0</v>
      </c>
      <c r="O70" s="24">
        <v>0</v>
      </c>
      <c r="P70" s="24">
        <v>11</v>
      </c>
      <c r="Q70" s="24">
        <v>11</v>
      </c>
      <c r="R70" s="24">
        <v>11</v>
      </c>
      <c r="S70" s="142">
        <v>0</v>
      </c>
      <c r="T70" s="142">
        <v>0</v>
      </c>
      <c r="U70" s="142">
        <v>0</v>
      </c>
      <c r="V70" s="142">
        <f t="shared" si="3"/>
        <v>100</v>
      </c>
      <c r="W70" s="142">
        <f t="shared" si="4"/>
        <v>100</v>
      </c>
      <c r="X70" s="142">
        <f t="shared" si="5"/>
        <v>100</v>
      </c>
    </row>
    <row r="71" spans="1:24" s="23" customFormat="1" ht="15" customHeight="1" x14ac:dyDescent="0.3">
      <c r="A71" s="74"/>
      <c r="B71" s="124" t="s">
        <v>1</v>
      </c>
      <c r="C71" s="335" t="s">
        <v>253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1</v>
      </c>
      <c r="K71" s="40">
        <v>1</v>
      </c>
      <c r="L71" s="40">
        <v>1</v>
      </c>
      <c r="M71" s="40">
        <v>0</v>
      </c>
      <c r="N71" s="40">
        <v>0</v>
      </c>
      <c r="O71" s="40">
        <v>0</v>
      </c>
      <c r="P71" s="40">
        <v>1</v>
      </c>
      <c r="Q71" s="40">
        <v>1</v>
      </c>
      <c r="R71" s="40">
        <v>1</v>
      </c>
      <c r="S71" s="141">
        <v>0</v>
      </c>
      <c r="T71" s="141">
        <v>0</v>
      </c>
      <c r="U71" s="141">
        <v>0</v>
      </c>
      <c r="V71" s="141">
        <f t="shared" si="3"/>
        <v>100</v>
      </c>
      <c r="W71" s="141">
        <f t="shared" si="4"/>
        <v>100</v>
      </c>
      <c r="X71" s="141">
        <f t="shared" si="5"/>
        <v>100</v>
      </c>
    </row>
    <row r="72" spans="1:24" s="23" customFormat="1" ht="15" customHeight="1" x14ac:dyDescent="0.3">
      <c r="A72" s="75"/>
      <c r="B72" s="126"/>
      <c r="C72" s="336"/>
      <c r="D72" s="115"/>
      <c r="E72" s="115"/>
      <c r="F72" s="115"/>
      <c r="G72" s="115"/>
      <c r="H72" s="115"/>
      <c r="I72" s="115"/>
      <c r="J72" s="115">
        <v>13</v>
      </c>
      <c r="K72" s="115">
        <v>16</v>
      </c>
      <c r="L72" s="115">
        <v>19</v>
      </c>
      <c r="M72" s="115"/>
      <c r="N72" s="115"/>
      <c r="O72" s="115"/>
      <c r="P72" s="115">
        <v>13</v>
      </c>
      <c r="Q72" s="115">
        <v>16</v>
      </c>
      <c r="R72" s="115">
        <v>19</v>
      </c>
      <c r="S72" s="139"/>
      <c r="T72" s="139"/>
      <c r="U72" s="139"/>
      <c r="V72" s="139">
        <f t="shared" si="3"/>
        <v>100</v>
      </c>
      <c r="W72" s="139">
        <f t="shared" si="4"/>
        <v>100</v>
      </c>
      <c r="X72" s="139">
        <f t="shared" si="5"/>
        <v>100</v>
      </c>
    </row>
    <row r="73" spans="1:24" s="23" customFormat="1" ht="15" customHeight="1" x14ac:dyDescent="0.3">
      <c r="A73" s="74"/>
      <c r="B73" s="124" t="s">
        <v>2</v>
      </c>
      <c r="C73" s="335" t="s">
        <v>254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1</v>
      </c>
      <c r="K73" s="40">
        <v>1</v>
      </c>
      <c r="L73" s="40">
        <v>1</v>
      </c>
      <c r="M73" s="40">
        <v>0</v>
      </c>
      <c r="N73" s="40">
        <v>0</v>
      </c>
      <c r="O73" s="40">
        <v>0</v>
      </c>
      <c r="P73" s="40">
        <v>1</v>
      </c>
      <c r="Q73" s="40">
        <v>1</v>
      </c>
      <c r="R73" s="40">
        <v>1</v>
      </c>
      <c r="S73" s="141">
        <v>0</v>
      </c>
      <c r="T73" s="141">
        <v>0</v>
      </c>
      <c r="U73" s="141">
        <v>0</v>
      </c>
      <c r="V73" s="141">
        <f t="shared" si="3"/>
        <v>100</v>
      </c>
      <c r="W73" s="141">
        <f t="shared" si="4"/>
        <v>100</v>
      </c>
      <c r="X73" s="141">
        <f t="shared" si="5"/>
        <v>100</v>
      </c>
    </row>
    <row r="74" spans="1:24" s="23" customFormat="1" ht="15" customHeight="1" x14ac:dyDescent="0.3">
      <c r="A74" s="75"/>
      <c r="B74" s="126"/>
      <c r="C74" s="336"/>
      <c r="D74" s="115"/>
      <c r="E74" s="115"/>
      <c r="F74" s="115"/>
      <c r="G74" s="115"/>
      <c r="H74" s="115"/>
      <c r="I74" s="115"/>
      <c r="J74" s="115">
        <v>10</v>
      </c>
      <c r="K74" s="115">
        <v>12</v>
      </c>
      <c r="L74" s="64">
        <v>14</v>
      </c>
      <c r="M74" s="115"/>
      <c r="N74" s="115"/>
      <c r="O74" s="115"/>
      <c r="P74" s="115">
        <v>10</v>
      </c>
      <c r="Q74" s="115">
        <v>12</v>
      </c>
      <c r="R74" s="64">
        <v>14</v>
      </c>
      <c r="S74" s="147"/>
      <c r="T74" s="147"/>
      <c r="U74" s="147"/>
      <c r="V74" s="147">
        <f t="shared" si="3"/>
        <v>100</v>
      </c>
      <c r="W74" s="147">
        <f t="shared" si="4"/>
        <v>100</v>
      </c>
      <c r="X74" s="147">
        <f t="shared" si="5"/>
        <v>100</v>
      </c>
    </row>
    <row r="75" spans="1:24" s="23" customFormat="1" ht="29.25" customHeight="1" x14ac:dyDescent="0.3">
      <c r="A75" s="113"/>
      <c r="B75" s="124" t="s">
        <v>3</v>
      </c>
      <c r="C75" s="256" t="s">
        <v>420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4</v>
      </c>
      <c r="K75" s="40">
        <v>4</v>
      </c>
      <c r="L75" s="24">
        <v>8</v>
      </c>
      <c r="M75" s="40">
        <v>0</v>
      </c>
      <c r="N75" s="40">
        <v>0</v>
      </c>
      <c r="O75" s="40">
        <v>0</v>
      </c>
      <c r="P75" s="40">
        <v>4</v>
      </c>
      <c r="Q75" s="40">
        <v>4</v>
      </c>
      <c r="R75" s="24">
        <v>4</v>
      </c>
      <c r="S75" s="142">
        <v>0</v>
      </c>
      <c r="T75" s="142">
        <v>0</v>
      </c>
      <c r="U75" s="142">
        <v>0</v>
      </c>
      <c r="V75" s="142">
        <f t="shared" si="3"/>
        <v>100</v>
      </c>
      <c r="W75" s="142">
        <f t="shared" si="4"/>
        <v>100</v>
      </c>
      <c r="X75" s="142">
        <f t="shared" si="5"/>
        <v>50</v>
      </c>
    </row>
    <row r="76" spans="1:24" s="23" customFormat="1" ht="29.25" customHeight="1" x14ac:dyDescent="0.3">
      <c r="A76" s="113"/>
      <c r="B76" s="90" t="s">
        <v>4</v>
      </c>
      <c r="C76" s="116" t="s">
        <v>52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120</v>
      </c>
      <c r="K76" s="40">
        <v>140</v>
      </c>
      <c r="L76" s="24">
        <v>150</v>
      </c>
      <c r="M76" s="40">
        <v>0</v>
      </c>
      <c r="N76" s="40">
        <v>0</v>
      </c>
      <c r="O76" s="40">
        <v>0</v>
      </c>
      <c r="P76" s="40">
        <v>120</v>
      </c>
      <c r="Q76" s="40">
        <v>140</v>
      </c>
      <c r="R76" s="24">
        <v>76</v>
      </c>
      <c r="S76" s="142">
        <v>0</v>
      </c>
      <c r="T76" s="142">
        <v>0</v>
      </c>
      <c r="U76" s="142">
        <v>0</v>
      </c>
      <c r="V76" s="142">
        <f t="shared" si="3"/>
        <v>100</v>
      </c>
      <c r="W76" s="142">
        <f t="shared" si="4"/>
        <v>100</v>
      </c>
      <c r="X76" s="142">
        <f t="shared" si="5"/>
        <v>50.666666666666671</v>
      </c>
    </row>
    <row r="77" spans="1:24" s="23" customFormat="1" ht="16.5" customHeight="1" x14ac:dyDescent="0.3">
      <c r="A77" s="113"/>
      <c r="B77" s="124" t="s">
        <v>40</v>
      </c>
      <c r="C77" s="116" t="s">
        <v>255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40</v>
      </c>
      <c r="K77" s="40">
        <v>50</v>
      </c>
      <c r="L77" s="24">
        <v>50</v>
      </c>
      <c r="M77" s="40">
        <v>0</v>
      </c>
      <c r="N77" s="40">
        <v>0</v>
      </c>
      <c r="O77" s="40">
        <v>0</v>
      </c>
      <c r="P77" s="40">
        <v>40</v>
      </c>
      <c r="Q77" s="40">
        <v>50</v>
      </c>
      <c r="R77" s="24">
        <v>50</v>
      </c>
      <c r="S77" s="142">
        <v>0</v>
      </c>
      <c r="T77" s="142">
        <v>0</v>
      </c>
      <c r="U77" s="142">
        <v>0</v>
      </c>
      <c r="V77" s="142">
        <f t="shared" si="3"/>
        <v>100</v>
      </c>
      <c r="W77" s="142">
        <f t="shared" si="4"/>
        <v>100</v>
      </c>
      <c r="X77" s="142">
        <f t="shared" si="5"/>
        <v>100</v>
      </c>
    </row>
    <row r="78" spans="1:24" s="23" customFormat="1" ht="16.5" customHeight="1" x14ac:dyDescent="0.3">
      <c r="A78" s="30"/>
      <c r="B78" s="125" t="s">
        <v>41</v>
      </c>
      <c r="C78" s="111" t="s">
        <v>58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80</v>
      </c>
      <c r="K78" s="26">
        <v>100</v>
      </c>
      <c r="L78" s="26">
        <v>400</v>
      </c>
      <c r="M78" s="26">
        <v>0</v>
      </c>
      <c r="N78" s="26">
        <v>0</v>
      </c>
      <c r="O78" s="26">
        <v>0</v>
      </c>
      <c r="P78" s="26">
        <v>80</v>
      </c>
      <c r="Q78" s="26">
        <v>100</v>
      </c>
      <c r="R78" s="26">
        <v>200</v>
      </c>
      <c r="S78" s="144">
        <v>0</v>
      </c>
      <c r="T78" s="144">
        <v>0</v>
      </c>
      <c r="U78" s="144">
        <v>0</v>
      </c>
      <c r="V78" s="144">
        <f t="shared" si="3"/>
        <v>100</v>
      </c>
      <c r="W78" s="144">
        <f t="shared" si="4"/>
        <v>100</v>
      </c>
      <c r="X78" s="144">
        <f t="shared" si="5"/>
        <v>50</v>
      </c>
    </row>
    <row r="79" spans="1:24" s="23" customFormat="1" ht="15.75" customHeight="1" x14ac:dyDescent="0.3">
      <c r="A79" s="54" t="s">
        <v>47</v>
      </c>
      <c r="B79" s="331" t="s">
        <v>159</v>
      </c>
      <c r="C79" s="332"/>
      <c r="D79" s="115">
        <v>0</v>
      </c>
      <c r="E79" s="115">
        <v>0</v>
      </c>
      <c r="F79" s="115">
        <v>0</v>
      </c>
      <c r="G79" s="115">
        <v>0</v>
      </c>
      <c r="H79" s="115">
        <v>0</v>
      </c>
      <c r="I79" s="115">
        <v>0</v>
      </c>
      <c r="J79" s="115">
        <v>48</v>
      </c>
      <c r="K79" s="115">
        <v>60</v>
      </c>
      <c r="L79" s="64">
        <v>51</v>
      </c>
      <c r="M79" s="115">
        <v>0</v>
      </c>
      <c r="N79" s="115">
        <v>0</v>
      </c>
      <c r="O79" s="115">
        <v>0</v>
      </c>
      <c r="P79" s="115">
        <v>48</v>
      </c>
      <c r="Q79" s="115">
        <v>50</v>
      </c>
      <c r="R79" s="64">
        <v>51</v>
      </c>
      <c r="S79" s="139">
        <v>0</v>
      </c>
      <c r="T79" s="139">
        <v>0</v>
      </c>
      <c r="U79" s="139">
        <v>0</v>
      </c>
      <c r="V79" s="139">
        <f t="shared" si="3"/>
        <v>100</v>
      </c>
      <c r="W79" s="139">
        <f t="shared" si="4"/>
        <v>83.333333333333343</v>
      </c>
      <c r="X79" s="139">
        <f t="shared" si="5"/>
        <v>100</v>
      </c>
    </row>
    <row r="80" spans="1:24" s="23" customFormat="1" ht="28.5" customHeight="1" x14ac:dyDescent="0.3">
      <c r="A80" s="113"/>
      <c r="B80" s="90" t="s">
        <v>0</v>
      </c>
      <c r="C80" s="116" t="s">
        <v>261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1</v>
      </c>
      <c r="K80" s="40">
        <v>1</v>
      </c>
      <c r="L80" s="24">
        <v>5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24">
        <v>0</v>
      </c>
      <c r="S80" s="142">
        <v>0</v>
      </c>
      <c r="T80" s="142">
        <v>0</v>
      </c>
      <c r="U80" s="142">
        <v>0</v>
      </c>
      <c r="V80" s="142">
        <f t="shared" si="3"/>
        <v>0</v>
      </c>
      <c r="W80" s="142">
        <f t="shared" si="4"/>
        <v>0</v>
      </c>
      <c r="X80" s="142">
        <f t="shared" si="5"/>
        <v>0</v>
      </c>
    </row>
    <row r="81" spans="1:24" s="23" customFormat="1" ht="28.5" customHeight="1" x14ac:dyDescent="0.3">
      <c r="A81" s="113"/>
      <c r="B81" s="124" t="s">
        <v>1</v>
      </c>
      <c r="C81" s="116" t="s">
        <v>256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2</v>
      </c>
      <c r="K81" s="40">
        <v>2</v>
      </c>
      <c r="L81" s="24">
        <v>2</v>
      </c>
      <c r="M81" s="40">
        <v>0</v>
      </c>
      <c r="N81" s="40">
        <v>0</v>
      </c>
      <c r="O81" s="40">
        <v>0</v>
      </c>
      <c r="P81" s="40">
        <v>2</v>
      </c>
      <c r="Q81" s="40">
        <v>2</v>
      </c>
      <c r="R81" s="24">
        <v>2</v>
      </c>
      <c r="S81" s="142">
        <v>0</v>
      </c>
      <c r="T81" s="142">
        <v>0</v>
      </c>
      <c r="U81" s="142">
        <v>0</v>
      </c>
      <c r="V81" s="142">
        <f t="shared" si="3"/>
        <v>100</v>
      </c>
      <c r="W81" s="142">
        <f t="shared" si="4"/>
        <v>100</v>
      </c>
      <c r="X81" s="142">
        <f t="shared" si="5"/>
        <v>100</v>
      </c>
    </row>
    <row r="82" spans="1:24" s="23" customFormat="1" ht="28.5" customHeight="1" x14ac:dyDescent="0.3">
      <c r="A82" s="113"/>
      <c r="B82" s="124" t="s">
        <v>2</v>
      </c>
      <c r="C82" s="112" t="s">
        <v>257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5</v>
      </c>
      <c r="K82" s="40">
        <v>5</v>
      </c>
      <c r="L82" s="24">
        <v>6</v>
      </c>
      <c r="M82" s="40">
        <v>0</v>
      </c>
      <c r="N82" s="40">
        <v>0</v>
      </c>
      <c r="O82" s="40">
        <v>0</v>
      </c>
      <c r="P82" s="40">
        <v>5</v>
      </c>
      <c r="Q82" s="40">
        <v>5</v>
      </c>
      <c r="R82" s="24">
        <v>6</v>
      </c>
      <c r="S82" s="142">
        <v>0</v>
      </c>
      <c r="T82" s="142">
        <v>0</v>
      </c>
      <c r="U82" s="142">
        <v>0</v>
      </c>
      <c r="V82" s="142">
        <f t="shared" si="3"/>
        <v>100</v>
      </c>
      <c r="W82" s="142">
        <f t="shared" si="4"/>
        <v>100</v>
      </c>
      <c r="X82" s="142">
        <f t="shared" si="5"/>
        <v>100</v>
      </c>
    </row>
    <row r="83" spans="1:24" s="23" customFormat="1" ht="28.5" customHeight="1" x14ac:dyDescent="0.3">
      <c r="A83" s="30"/>
      <c r="B83" s="124" t="s">
        <v>3</v>
      </c>
      <c r="C83" s="116" t="s">
        <v>53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26">
        <v>1</v>
      </c>
      <c r="L83" s="26">
        <v>4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>
        <v>0</v>
      </c>
      <c r="S83" s="144">
        <v>0</v>
      </c>
      <c r="T83" s="144">
        <v>0</v>
      </c>
      <c r="U83" s="144">
        <v>0</v>
      </c>
      <c r="V83" s="144">
        <v>0</v>
      </c>
      <c r="W83" s="144">
        <f t="shared" si="4"/>
        <v>0</v>
      </c>
      <c r="X83" s="144">
        <f t="shared" si="5"/>
        <v>0</v>
      </c>
    </row>
    <row r="84" spans="1:24" s="23" customFormat="1" ht="15.75" customHeight="1" x14ac:dyDescent="0.3">
      <c r="A84" s="54" t="s">
        <v>48</v>
      </c>
      <c r="B84" s="333" t="s">
        <v>224</v>
      </c>
      <c r="C84" s="334"/>
      <c r="D84" s="120">
        <v>0</v>
      </c>
      <c r="E84" s="120">
        <v>0</v>
      </c>
      <c r="F84" s="120">
        <v>0</v>
      </c>
      <c r="G84" s="120">
        <v>0</v>
      </c>
      <c r="H84" s="120">
        <v>0</v>
      </c>
      <c r="I84" s="120">
        <v>0</v>
      </c>
      <c r="J84" s="120">
        <v>64</v>
      </c>
      <c r="K84" s="115">
        <v>80</v>
      </c>
      <c r="L84" s="64">
        <v>71</v>
      </c>
      <c r="M84" s="115">
        <v>0</v>
      </c>
      <c r="N84" s="115">
        <v>0</v>
      </c>
      <c r="O84" s="115">
        <v>0</v>
      </c>
      <c r="P84" s="115">
        <v>64</v>
      </c>
      <c r="Q84" s="115">
        <v>70</v>
      </c>
      <c r="R84" s="64">
        <v>71</v>
      </c>
      <c r="S84" s="139">
        <v>0</v>
      </c>
      <c r="T84" s="139">
        <v>0</v>
      </c>
      <c r="U84" s="139">
        <v>0</v>
      </c>
      <c r="V84" s="139">
        <f t="shared" si="3"/>
        <v>100</v>
      </c>
      <c r="W84" s="139">
        <f t="shared" si="4"/>
        <v>87.5</v>
      </c>
      <c r="X84" s="139">
        <f t="shared" si="5"/>
        <v>100</v>
      </c>
    </row>
    <row r="85" spans="1:24" s="23" customFormat="1" ht="29.25" customHeight="1" x14ac:dyDescent="0.3">
      <c r="A85" s="113"/>
      <c r="B85" s="124" t="s">
        <v>0</v>
      </c>
      <c r="C85" s="112" t="s">
        <v>258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64</v>
      </c>
      <c r="K85" s="40">
        <v>80</v>
      </c>
      <c r="L85" s="24">
        <v>71</v>
      </c>
      <c r="M85" s="40">
        <v>0</v>
      </c>
      <c r="N85" s="40">
        <v>0</v>
      </c>
      <c r="O85" s="40">
        <v>0</v>
      </c>
      <c r="P85" s="40">
        <v>64</v>
      </c>
      <c r="Q85" s="40">
        <v>70</v>
      </c>
      <c r="R85" s="24">
        <v>71</v>
      </c>
      <c r="S85" s="141">
        <v>0</v>
      </c>
      <c r="T85" s="141">
        <v>0</v>
      </c>
      <c r="U85" s="141">
        <v>0</v>
      </c>
      <c r="V85" s="141">
        <f t="shared" si="3"/>
        <v>100</v>
      </c>
      <c r="W85" s="141">
        <f t="shared" si="4"/>
        <v>87.5</v>
      </c>
      <c r="X85" s="141">
        <f t="shared" si="5"/>
        <v>100</v>
      </c>
    </row>
    <row r="86" spans="1:24" s="23" customFormat="1" ht="29.25" customHeight="1" x14ac:dyDescent="0.3">
      <c r="A86" s="30"/>
      <c r="B86" s="124" t="s">
        <v>1</v>
      </c>
      <c r="C86" s="111" t="s">
        <v>259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64</v>
      </c>
      <c r="K86" s="40">
        <v>80</v>
      </c>
      <c r="L86" s="26">
        <v>71</v>
      </c>
      <c r="M86" s="40">
        <v>0</v>
      </c>
      <c r="N86" s="40">
        <v>0</v>
      </c>
      <c r="O86" s="40">
        <v>0</v>
      </c>
      <c r="P86" s="40">
        <v>64</v>
      </c>
      <c r="Q86" s="40">
        <v>70</v>
      </c>
      <c r="R86" s="26">
        <v>71</v>
      </c>
      <c r="S86" s="141">
        <v>0</v>
      </c>
      <c r="T86" s="141">
        <v>0</v>
      </c>
      <c r="U86" s="141">
        <v>0</v>
      </c>
      <c r="V86" s="141">
        <f t="shared" si="3"/>
        <v>100</v>
      </c>
      <c r="W86" s="141">
        <f t="shared" si="4"/>
        <v>87.5</v>
      </c>
      <c r="X86" s="141">
        <f t="shared" si="5"/>
        <v>100</v>
      </c>
    </row>
    <row r="87" spans="1:24" s="23" customFormat="1" ht="15" customHeight="1" x14ac:dyDescent="0.3">
      <c r="A87" s="54" t="s">
        <v>49</v>
      </c>
      <c r="B87" s="321" t="s">
        <v>239</v>
      </c>
      <c r="C87" s="322"/>
      <c r="D87" s="120">
        <v>0</v>
      </c>
      <c r="E87" s="120">
        <v>0</v>
      </c>
      <c r="F87" s="120">
        <v>0</v>
      </c>
      <c r="G87" s="120">
        <v>0</v>
      </c>
      <c r="H87" s="120">
        <v>0</v>
      </c>
      <c r="I87" s="120">
        <v>0</v>
      </c>
      <c r="J87" s="120">
        <v>48</v>
      </c>
      <c r="K87" s="120">
        <v>60</v>
      </c>
      <c r="L87" s="64">
        <v>71</v>
      </c>
      <c r="M87" s="120">
        <v>0</v>
      </c>
      <c r="N87" s="120">
        <v>0</v>
      </c>
      <c r="O87" s="120">
        <v>0</v>
      </c>
      <c r="P87" s="120">
        <v>48</v>
      </c>
      <c r="Q87" s="120">
        <v>50</v>
      </c>
      <c r="R87" s="64">
        <v>71</v>
      </c>
      <c r="S87" s="145">
        <v>0</v>
      </c>
      <c r="T87" s="145">
        <v>0</v>
      </c>
      <c r="U87" s="145">
        <v>0</v>
      </c>
      <c r="V87" s="145">
        <f t="shared" si="3"/>
        <v>100</v>
      </c>
      <c r="W87" s="145">
        <f t="shared" si="4"/>
        <v>83.333333333333343</v>
      </c>
      <c r="X87" s="145">
        <f t="shared" si="5"/>
        <v>100</v>
      </c>
    </row>
    <row r="88" spans="1:24" s="23" customFormat="1" ht="27.75" customHeight="1" x14ac:dyDescent="0.3">
      <c r="A88" s="113"/>
      <c r="B88" s="90" t="s">
        <v>0</v>
      </c>
      <c r="C88" s="116" t="s">
        <v>158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48</v>
      </c>
      <c r="K88" s="40">
        <v>60</v>
      </c>
      <c r="L88" s="24">
        <v>71</v>
      </c>
      <c r="M88" s="40">
        <v>0</v>
      </c>
      <c r="N88" s="40">
        <v>0</v>
      </c>
      <c r="O88" s="40">
        <v>0</v>
      </c>
      <c r="P88" s="40">
        <v>48</v>
      </c>
      <c r="Q88" s="40">
        <v>50</v>
      </c>
      <c r="R88" s="24">
        <v>71</v>
      </c>
      <c r="S88" s="141">
        <v>0</v>
      </c>
      <c r="T88" s="141">
        <v>0</v>
      </c>
      <c r="U88" s="141">
        <v>0</v>
      </c>
      <c r="V88" s="141">
        <f t="shared" si="3"/>
        <v>100</v>
      </c>
      <c r="W88" s="141">
        <f t="shared" si="4"/>
        <v>83.333333333333343</v>
      </c>
      <c r="X88" s="141">
        <f t="shared" si="5"/>
        <v>100</v>
      </c>
    </row>
    <row r="89" spans="1:24" s="23" customFormat="1" ht="27.75" customHeight="1" x14ac:dyDescent="0.3">
      <c r="A89" s="113"/>
      <c r="B89" s="124" t="s">
        <v>1</v>
      </c>
      <c r="C89" s="112" t="s">
        <v>56</v>
      </c>
      <c r="D89" s="40">
        <v>0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48</v>
      </c>
      <c r="K89" s="40">
        <v>60</v>
      </c>
      <c r="L89" s="24">
        <v>71</v>
      </c>
      <c r="M89" s="40">
        <v>0</v>
      </c>
      <c r="N89" s="40">
        <v>0</v>
      </c>
      <c r="O89" s="40">
        <v>0</v>
      </c>
      <c r="P89" s="40">
        <v>48</v>
      </c>
      <c r="Q89" s="40">
        <v>50</v>
      </c>
      <c r="R89" s="24">
        <v>71</v>
      </c>
      <c r="S89" s="141">
        <v>0</v>
      </c>
      <c r="T89" s="141">
        <v>0</v>
      </c>
      <c r="U89" s="141">
        <v>0</v>
      </c>
      <c r="V89" s="141">
        <f t="shared" si="3"/>
        <v>100</v>
      </c>
      <c r="W89" s="141">
        <f t="shared" si="4"/>
        <v>83.333333333333343</v>
      </c>
      <c r="X89" s="141">
        <f t="shared" si="5"/>
        <v>100</v>
      </c>
    </row>
    <row r="90" spans="1:24" s="23" customFormat="1" ht="27.75" customHeight="1" x14ac:dyDescent="0.3">
      <c r="A90" s="30"/>
      <c r="B90" s="125" t="s">
        <v>2</v>
      </c>
      <c r="C90" s="111" t="s">
        <v>57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48</v>
      </c>
      <c r="K90" s="26">
        <v>60</v>
      </c>
      <c r="L90" s="26">
        <v>71</v>
      </c>
      <c r="M90" s="26">
        <v>0</v>
      </c>
      <c r="N90" s="26">
        <v>0</v>
      </c>
      <c r="O90" s="26">
        <v>0</v>
      </c>
      <c r="P90" s="26">
        <v>48</v>
      </c>
      <c r="Q90" s="26">
        <v>50</v>
      </c>
      <c r="R90" s="26">
        <v>71</v>
      </c>
      <c r="S90" s="144">
        <v>0</v>
      </c>
      <c r="T90" s="144">
        <v>0</v>
      </c>
      <c r="U90" s="144">
        <v>0</v>
      </c>
      <c r="V90" s="144">
        <f t="shared" si="3"/>
        <v>100</v>
      </c>
      <c r="W90" s="144">
        <f t="shared" si="4"/>
        <v>83.333333333333343</v>
      </c>
      <c r="X90" s="144">
        <f t="shared" si="5"/>
        <v>100</v>
      </c>
    </row>
    <row r="91" spans="1:24" x14ac:dyDescent="0.3"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ht="12.75" hidden="1" customHeight="1" x14ac:dyDescent="0.2"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x14ac:dyDescent="0.3">
      <c r="A93" s="114" t="s">
        <v>406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x14ac:dyDescent="0.3"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x14ac:dyDescent="0.3"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x14ac:dyDescent="0.3"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4:24" x14ac:dyDescent="0.3"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4:24" x14ac:dyDescent="0.3"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4:24" x14ac:dyDescent="0.3"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4:24" x14ac:dyDescent="0.3"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4:24" x14ac:dyDescent="0.3"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4:24" x14ac:dyDescent="0.3">
      <c r="D102" s="1"/>
      <c r="E102" s="1"/>
      <c r="F102" s="1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4:24" x14ac:dyDescent="0.3">
      <c r="D103" s="1"/>
      <c r="E103" s="1"/>
      <c r="F103" s="1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4:24" x14ac:dyDescent="0.3">
      <c r="D104" s="1"/>
      <c r="E104" s="1"/>
      <c r="F104" s="1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4:24" x14ac:dyDescent="0.3">
      <c r="D105" s="1"/>
      <c r="E105" s="1"/>
      <c r="F105" s="1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4:24" x14ac:dyDescent="0.3">
      <c r="D106" s="1"/>
      <c r="E106" s="1"/>
      <c r="F106" s="1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4:24" x14ac:dyDescent="0.3">
      <c r="D107" s="1"/>
      <c r="E107" s="1"/>
      <c r="F107" s="1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4:24" x14ac:dyDescent="0.3">
      <c r="D108" s="1"/>
      <c r="E108" s="1"/>
      <c r="F108" s="1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4:24" x14ac:dyDescent="0.3">
      <c r="D109" s="1"/>
      <c r="E109" s="1"/>
      <c r="F109" s="1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4:24" x14ac:dyDescent="0.3">
      <c r="D110" s="1"/>
      <c r="E110" s="1"/>
      <c r="F110" s="1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4:24" x14ac:dyDescent="0.3">
      <c r="D111" s="1"/>
      <c r="E111" s="1"/>
      <c r="F111" s="1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4:24" x14ac:dyDescent="0.3">
      <c r="D112" s="1"/>
      <c r="E112" s="1"/>
      <c r="F112" s="1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4:24" x14ac:dyDescent="0.3">
      <c r="D113" s="1"/>
      <c r="E113" s="1"/>
      <c r="F113" s="1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4:24" x14ac:dyDescent="0.3">
      <c r="D114" s="1"/>
      <c r="E114" s="1"/>
      <c r="F114" s="1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4:24" x14ac:dyDescent="0.3">
      <c r="D115" s="1"/>
      <c r="E115" s="1"/>
      <c r="F115" s="1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4:24" x14ac:dyDescent="0.3">
      <c r="D116" s="1"/>
      <c r="E116" s="1"/>
      <c r="F116" s="1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4:24" x14ac:dyDescent="0.3">
      <c r="D117" s="1"/>
      <c r="E117" s="1"/>
      <c r="F117" s="1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4:24" x14ac:dyDescent="0.3">
      <c r="D118" s="1"/>
      <c r="E118" s="1"/>
      <c r="F118" s="1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4:24" x14ac:dyDescent="0.3">
      <c r="D119" s="1"/>
      <c r="E119" s="1"/>
      <c r="F119" s="1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4:24" x14ac:dyDescent="0.3">
      <c r="D120" s="1"/>
      <c r="E120" s="1"/>
      <c r="F120" s="1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4:24" x14ac:dyDescent="0.3">
      <c r="D121" s="1"/>
      <c r="E121" s="1"/>
      <c r="F121" s="1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4:24" x14ac:dyDescent="0.3">
      <c r="D122" s="1"/>
      <c r="E122" s="1"/>
      <c r="F122" s="1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4:24" x14ac:dyDescent="0.3">
      <c r="D123" s="1"/>
      <c r="E123" s="1"/>
      <c r="F123" s="1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4:24" x14ac:dyDescent="0.3">
      <c r="D124" s="1"/>
      <c r="E124" s="1"/>
      <c r="F124" s="1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4:24" x14ac:dyDescent="0.3">
      <c r="D125" s="1"/>
      <c r="E125" s="1"/>
      <c r="F125" s="1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4:24" x14ac:dyDescent="0.3">
      <c r="D126" s="1"/>
      <c r="E126" s="1"/>
      <c r="F126" s="1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4:24" x14ac:dyDescent="0.3">
      <c r="D127" s="1"/>
      <c r="E127" s="1"/>
      <c r="F127" s="1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4:24" x14ac:dyDescent="0.3">
      <c r="D128" s="1"/>
      <c r="E128" s="1"/>
      <c r="F128" s="1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4:24" x14ac:dyDescent="0.3">
      <c r="D129" s="1"/>
      <c r="E129" s="1"/>
      <c r="F129" s="1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4:24" x14ac:dyDescent="0.3">
      <c r="D130" s="1"/>
      <c r="E130" s="1"/>
      <c r="F130" s="1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4:24" x14ac:dyDescent="0.3">
      <c r="D131" s="1"/>
      <c r="E131" s="1"/>
      <c r="F131" s="1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4:24" x14ac:dyDescent="0.3">
      <c r="D132" s="1"/>
      <c r="E132" s="1"/>
      <c r="F132" s="1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4:24" x14ac:dyDescent="0.3">
      <c r="D133" s="1"/>
      <c r="E133" s="1"/>
      <c r="F133" s="1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4:24" x14ac:dyDescent="0.3">
      <c r="D134" s="1"/>
      <c r="E134" s="1"/>
      <c r="F134" s="1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4:24" x14ac:dyDescent="0.3">
      <c r="D135" s="1"/>
      <c r="E135" s="1"/>
      <c r="F135" s="1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4:24" x14ac:dyDescent="0.3">
      <c r="D136" s="1"/>
      <c r="E136" s="1"/>
      <c r="F136" s="1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4:24" x14ac:dyDescent="0.3">
      <c r="D137" s="1"/>
      <c r="E137" s="1"/>
      <c r="F137" s="1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4:24" x14ac:dyDescent="0.3">
      <c r="D138" s="1"/>
      <c r="E138" s="1"/>
      <c r="F138" s="1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4:24" x14ac:dyDescent="0.3">
      <c r="D139" s="1"/>
      <c r="E139" s="1"/>
      <c r="F139" s="1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4:24" x14ac:dyDescent="0.3">
      <c r="D140" s="1"/>
      <c r="E140" s="1"/>
      <c r="F140" s="1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4:24" x14ac:dyDescent="0.3">
      <c r="D141" s="1"/>
      <c r="E141" s="1"/>
      <c r="F141" s="1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4:24" x14ac:dyDescent="0.3">
      <c r="D142" s="1"/>
      <c r="E142" s="1"/>
      <c r="F142" s="1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4:24" x14ac:dyDescent="0.3">
      <c r="D143" s="1"/>
      <c r="E143" s="1"/>
      <c r="F143" s="1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4:24" x14ac:dyDescent="0.3">
      <c r="D144" s="1"/>
      <c r="E144" s="1"/>
      <c r="F144" s="1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4:24" x14ac:dyDescent="0.3">
      <c r="D145" s="1"/>
      <c r="E145" s="1"/>
      <c r="F145" s="1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4:24" x14ac:dyDescent="0.3">
      <c r="D146" s="1"/>
      <c r="E146" s="1"/>
      <c r="F146" s="1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4:24" x14ac:dyDescent="0.3">
      <c r="D147" s="1"/>
      <c r="E147" s="1"/>
      <c r="F147" s="1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4:24" x14ac:dyDescent="0.3">
      <c r="D148" s="1"/>
      <c r="E148" s="1"/>
      <c r="F148" s="1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4:24" x14ac:dyDescent="0.3">
      <c r="D149" s="1"/>
      <c r="E149" s="1"/>
      <c r="F149" s="1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4:24" x14ac:dyDescent="0.3">
      <c r="D150" s="1"/>
      <c r="E150" s="1"/>
      <c r="F150" s="1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4:24" x14ac:dyDescent="0.3">
      <c r="D151" s="1"/>
      <c r="E151" s="1"/>
      <c r="F151" s="1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4:24" x14ac:dyDescent="0.3">
      <c r="D152" s="1"/>
      <c r="E152" s="1"/>
      <c r="F152" s="1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4:24" x14ac:dyDescent="0.3">
      <c r="D153" s="1"/>
      <c r="E153" s="1"/>
      <c r="F153" s="1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4:24" x14ac:dyDescent="0.3">
      <c r="D154" s="1"/>
      <c r="E154" s="1"/>
      <c r="F154" s="1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4:24" x14ac:dyDescent="0.3">
      <c r="D155" s="1"/>
      <c r="E155" s="1"/>
      <c r="F155" s="1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4:24" x14ac:dyDescent="0.3">
      <c r="D156" s="1"/>
      <c r="E156" s="1"/>
      <c r="F156" s="1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4:24" x14ac:dyDescent="0.3">
      <c r="D157" s="1"/>
      <c r="E157" s="1"/>
      <c r="F157" s="1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4:24" x14ac:dyDescent="0.3">
      <c r="D158" s="1"/>
      <c r="E158" s="1"/>
      <c r="F158" s="1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4:24" x14ac:dyDescent="0.3">
      <c r="D159" s="1"/>
      <c r="E159" s="1"/>
      <c r="F159" s="1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4:24" x14ac:dyDescent="0.3">
      <c r="D160" s="1"/>
      <c r="E160" s="1"/>
      <c r="F160" s="1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4:24" x14ac:dyDescent="0.3">
      <c r="D161" s="1"/>
      <c r="E161" s="1"/>
      <c r="F161" s="1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4:24" x14ac:dyDescent="0.3">
      <c r="D162" s="1"/>
      <c r="E162" s="1"/>
      <c r="F162" s="1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4:24" x14ac:dyDescent="0.3">
      <c r="D163" s="1"/>
      <c r="E163" s="1"/>
      <c r="F163" s="1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4:24" x14ac:dyDescent="0.3">
      <c r="D164" s="1"/>
      <c r="E164" s="1"/>
      <c r="F164" s="1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4:24" x14ac:dyDescent="0.3">
      <c r="D165" s="1"/>
      <c r="E165" s="1"/>
      <c r="F165" s="1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4:24" x14ac:dyDescent="0.3">
      <c r="D166" s="1"/>
      <c r="E166" s="1"/>
      <c r="F166" s="1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4:24" x14ac:dyDescent="0.3">
      <c r="D167" s="1"/>
      <c r="E167" s="1"/>
      <c r="F167" s="1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4:24" x14ac:dyDescent="0.3">
      <c r="D168" s="1"/>
      <c r="E168" s="1"/>
      <c r="F168" s="1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4:24" x14ac:dyDescent="0.3">
      <c r="D169" s="1"/>
      <c r="E169" s="1"/>
      <c r="F169" s="1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4:24" x14ac:dyDescent="0.3">
      <c r="D170" s="1"/>
      <c r="E170" s="1"/>
      <c r="F170" s="1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4:24" x14ac:dyDescent="0.3">
      <c r="D171" s="1"/>
      <c r="E171" s="1"/>
      <c r="F171" s="1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4:24" x14ac:dyDescent="0.3">
      <c r="D172" s="1"/>
      <c r="E172" s="1"/>
      <c r="F172" s="1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4:24" x14ac:dyDescent="0.3">
      <c r="D173" s="1"/>
      <c r="E173" s="1"/>
      <c r="F173" s="1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4:24" x14ac:dyDescent="0.3">
      <c r="D174" s="1"/>
      <c r="E174" s="1"/>
      <c r="F174" s="1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4:24" x14ac:dyDescent="0.3">
      <c r="D175" s="1"/>
      <c r="E175" s="1"/>
      <c r="F175" s="1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4:24" x14ac:dyDescent="0.3">
      <c r="D176" s="1"/>
      <c r="E176" s="1"/>
      <c r="F176" s="1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4:24" x14ac:dyDescent="0.3">
      <c r="D177" s="1"/>
      <c r="E177" s="1"/>
      <c r="F177" s="1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4:24" x14ac:dyDescent="0.3">
      <c r="D178" s="1"/>
      <c r="E178" s="1"/>
      <c r="F178" s="1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4:24" x14ac:dyDescent="0.3">
      <c r="D179" s="1"/>
      <c r="E179" s="1"/>
      <c r="F179" s="1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4:24" x14ac:dyDescent="0.3">
      <c r="D180" s="1"/>
      <c r="E180" s="1"/>
      <c r="F180" s="1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4:24" x14ac:dyDescent="0.3">
      <c r="D181" s="1"/>
      <c r="E181" s="1"/>
      <c r="F181" s="1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4:24" x14ac:dyDescent="0.3">
      <c r="D182" s="1"/>
      <c r="E182" s="1"/>
      <c r="F182" s="1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4:24" x14ac:dyDescent="0.3">
      <c r="D183" s="1"/>
      <c r="E183" s="1"/>
      <c r="F183" s="1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4:24" x14ac:dyDescent="0.3">
      <c r="D184" s="1"/>
      <c r="E184" s="1"/>
      <c r="F184" s="1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4:24" x14ac:dyDescent="0.3">
      <c r="D185" s="1"/>
      <c r="E185" s="1"/>
      <c r="F185" s="1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4:24" x14ac:dyDescent="0.3">
      <c r="D186" s="1"/>
      <c r="E186" s="1"/>
      <c r="F186" s="1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4:24" x14ac:dyDescent="0.3">
      <c r="D187" s="1"/>
      <c r="E187" s="1"/>
      <c r="F187" s="1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4:24" x14ac:dyDescent="0.3">
      <c r="D188" s="1"/>
      <c r="E188" s="1"/>
      <c r="F188" s="1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4:24" x14ac:dyDescent="0.3">
      <c r="D189" s="1"/>
      <c r="E189" s="1"/>
      <c r="F189" s="1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4:24" x14ac:dyDescent="0.3">
      <c r="D190" s="1"/>
      <c r="E190" s="1"/>
      <c r="F190" s="1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4:24" x14ac:dyDescent="0.3">
      <c r="D191" s="1"/>
      <c r="E191" s="1"/>
      <c r="F191" s="1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4:24" x14ac:dyDescent="0.3">
      <c r="D192" s="1"/>
      <c r="E192" s="1"/>
      <c r="F192" s="1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4:24" x14ac:dyDescent="0.3">
      <c r="D193" s="1"/>
      <c r="E193" s="1"/>
      <c r="F193" s="1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4:24" x14ac:dyDescent="0.3">
      <c r="D194" s="1"/>
      <c r="E194" s="1"/>
      <c r="F194" s="1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4:24" x14ac:dyDescent="0.3">
      <c r="D195" s="1"/>
      <c r="E195" s="1"/>
      <c r="F195" s="1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4:24" x14ac:dyDescent="0.3">
      <c r="D196" s="1"/>
      <c r="E196" s="1"/>
      <c r="F196" s="1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4:24" x14ac:dyDescent="0.3">
      <c r="D197" s="1"/>
      <c r="E197" s="1"/>
      <c r="F197" s="1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4:24" x14ac:dyDescent="0.3">
      <c r="D198" s="1"/>
      <c r="E198" s="1"/>
      <c r="F198" s="1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4:24" x14ac:dyDescent="0.3">
      <c r="D199" s="1"/>
      <c r="E199" s="1"/>
      <c r="F199" s="1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4:24" x14ac:dyDescent="0.3">
      <c r="D200" s="1"/>
      <c r="E200" s="1"/>
      <c r="F200" s="1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4:24" x14ac:dyDescent="0.3">
      <c r="D201" s="1"/>
      <c r="E201" s="1"/>
      <c r="F201" s="1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4:24" x14ac:dyDescent="0.3">
      <c r="D202" s="1"/>
      <c r="E202" s="1"/>
      <c r="F202" s="1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4:24" x14ac:dyDescent="0.3">
      <c r="D203" s="1"/>
      <c r="E203" s="1"/>
      <c r="F203" s="1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</sheetData>
  <mergeCells count="29">
    <mergeCell ref="C17:C18"/>
    <mergeCell ref="C19:C20"/>
    <mergeCell ref="C71:C72"/>
    <mergeCell ref="C73:C74"/>
    <mergeCell ref="B60:C60"/>
    <mergeCell ref="B61:C61"/>
    <mergeCell ref="B69:C69"/>
    <mergeCell ref="B22:C22"/>
    <mergeCell ref="B36:C36"/>
    <mergeCell ref="B79:C79"/>
    <mergeCell ref="B84:C84"/>
    <mergeCell ref="B87:C87"/>
    <mergeCell ref="B46:C46"/>
    <mergeCell ref="B56:C56"/>
    <mergeCell ref="B57:C57"/>
    <mergeCell ref="B58:C58"/>
    <mergeCell ref="B59:C59"/>
    <mergeCell ref="A2:X2"/>
    <mergeCell ref="A3:X3"/>
    <mergeCell ref="A4:X4"/>
    <mergeCell ref="B6:C7"/>
    <mergeCell ref="D6:D7"/>
    <mergeCell ref="E6:E7"/>
    <mergeCell ref="F6:F7"/>
    <mergeCell ref="B8:C8"/>
    <mergeCell ref="G6:L6"/>
    <mergeCell ref="A6:A7"/>
    <mergeCell ref="M6:R6"/>
    <mergeCell ref="S6:X6"/>
  </mergeCells>
  <pageMargins left="0.53" right="0.56000000000000005" top="0.74" bottom="0.49" header="0.31496062992125984" footer="0.31496062992125984"/>
  <pageSetup paperSize="9" scale="6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132"/>
  <sheetViews>
    <sheetView workbookViewId="0">
      <selection activeCell="A4" sqref="A4:V4"/>
    </sheetView>
  </sheetViews>
  <sheetFormatPr defaultColWidth="9.109375" defaultRowHeight="13.8" x14ac:dyDescent="0.3"/>
  <cols>
    <col min="1" max="1" width="3" style="2" customWidth="1"/>
    <col min="2" max="2" width="28.109375" style="1" customWidth="1"/>
    <col min="3" max="22" width="8.44140625" style="2" customWidth="1"/>
    <col min="23" max="16384" width="9.109375" style="1"/>
  </cols>
  <sheetData>
    <row r="3" spans="1:22" ht="15.75" x14ac:dyDescent="0.25">
      <c r="A3" s="326" t="s">
        <v>283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</row>
    <row r="4" spans="1:22" ht="15.75" x14ac:dyDescent="0.25">
      <c r="A4" s="326" t="s">
        <v>262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</row>
    <row r="5" spans="1:22" ht="15.75" x14ac:dyDescent="0.25">
      <c r="A5" s="326" t="s">
        <v>204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</row>
    <row r="7" spans="1:22" s="3" customFormat="1" ht="32.25" customHeight="1" x14ac:dyDescent="0.3">
      <c r="A7" s="327" t="s">
        <v>264</v>
      </c>
      <c r="B7" s="328"/>
      <c r="C7" s="323" t="s">
        <v>265</v>
      </c>
      <c r="D7" s="323"/>
      <c r="E7" s="323"/>
      <c r="F7" s="323"/>
      <c r="G7" s="323"/>
      <c r="H7" s="323"/>
      <c r="I7" s="323" t="s">
        <v>266</v>
      </c>
      <c r="J7" s="323"/>
      <c r="K7" s="323"/>
      <c r="L7" s="323"/>
      <c r="M7" s="323"/>
      <c r="N7" s="323"/>
      <c r="O7" s="323" t="s">
        <v>267</v>
      </c>
      <c r="P7" s="323"/>
      <c r="Q7" s="323"/>
      <c r="R7" s="323"/>
      <c r="S7" s="323"/>
      <c r="T7" s="323"/>
      <c r="U7" s="338" t="s">
        <v>268</v>
      </c>
      <c r="V7" s="339"/>
    </row>
    <row r="8" spans="1:22" s="3" customFormat="1" ht="21" customHeight="1" x14ac:dyDescent="0.3">
      <c r="A8" s="329"/>
      <c r="B8" s="330"/>
      <c r="C8" s="219">
        <v>1</v>
      </c>
      <c r="D8" s="219">
        <v>2</v>
      </c>
      <c r="E8" s="219">
        <v>3</v>
      </c>
      <c r="F8" s="219">
        <v>4</v>
      </c>
      <c r="G8" s="219">
        <v>5</v>
      </c>
      <c r="H8" s="227">
        <v>6</v>
      </c>
      <c r="I8" s="219">
        <v>1</v>
      </c>
      <c r="J8" s="219">
        <v>2</v>
      </c>
      <c r="K8" s="219">
        <v>3</v>
      </c>
      <c r="L8" s="219">
        <v>4</v>
      </c>
      <c r="M8" s="219">
        <v>5</v>
      </c>
      <c r="N8" s="227" t="s">
        <v>280</v>
      </c>
      <c r="O8" s="219">
        <v>1</v>
      </c>
      <c r="P8" s="219">
        <v>2</v>
      </c>
      <c r="Q8" s="219">
        <v>3</v>
      </c>
      <c r="R8" s="219">
        <v>4</v>
      </c>
      <c r="S8" s="219">
        <v>5</v>
      </c>
      <c r="T8" s="227" t="s">
        <v>280</v>
      </c>
      <c r="U8" s="227" t="s">
        <v>263</v>
      </c>
      <c r="V8" s="227" t="s">
        <v>395</v>
      </c>
    </row>
    <row r="9" spans="1:22" s="177" customFormat="1" ht="16.5" customHeight="1" x14ac:dyDescent="0.25">
      <c r="A9" s="173" t="s">
        <v>212</v>
      </c>
      <c r="B9" s="174" t="s">
        <v>269</v>
      </c>
      <c r="C9" s="175">
        <f>C10+C11</f>
        <v>9736.0295040000001</v>
      </c>
      <c r="D9" s="175">
        <f t="shared" ref="D9:N9" si="0">D10+D11</f>
        <v>12081.043967</v>
      </c>
      <c r="E9" s="175">
        <f t="shared" si="0"/>
        <v>12074.875655</v>
      </c>
      <c r="F9" s="175">
        <f t="shared" si="0"/>
        <v>13250.193961999999</v>
      </c>
      <c r="G9" s="175">
        <f t="shared" si="0"/>
        <v>12967.609232999999</v>
      </c>
      <c r="H9" s="175">
        <f t="shared" si="0"/>
        <v>37147.669239000003</v>
      </c>
      <c r="I9" s="175">
        <f t="shared" si="0"/>
        <v>8032.4402659999996</v>
      </c>
      <c r="J9" s="175">
        <f t="shared" si="0"/>
        <v>10902.782929000001</v>
      </c>
      <c r="K9" s="175">
        <f t="shared" si="0"/>
        <v>11563.741363000001</v>
      </c>
      <c r="L9" s="175">
        <f t="shared" si="0"/>
        <v>11586.315517999999</v>
      </c>
      <c r="M9" s="175">
        <f t="shared" si="0"/>
        <v>11856.993246</v>
      </c>
      <c r="N9" s="175">
        <f t="shared" si="0"/>
        <v>23404.369767</v>
      </c>
      <c r="O9" s="176">
        <f t="shared" ref="O9:T9" si="1">I9/C9*100</f>
        <v>82.502217795251241</v>
      </c>
      <c r="P9" s="176">
        <f t="shared" si="1"/>
        <v>90.247026323068766</v>
      </c>
      <c r="Q9" s="176">
        <f t="shared" si="1"/>
        <v>95.766960202291216</v>
      </c>
      <c r="R9" s="176">
        <f t="shared" si="1"/>
        <v>87.442610660856673</v>
      </c>
      <c r="S9" s="176">
        <f t="shared" si="1"/>
        <v>91.4354607156599</v>
      </c>
      <c r="T9" s="176">
        <f t="shared" si="1"/>
        <v>63.003602235234169</v>
      </c>
      <c r="U9" s="176"/>
      <c r="V9" s="176"/>
    </row>
    <row r="10" spans="1:22" s="23" customFormat="1" ht="16.5" customHeight="1" x14ac:dyDescent="0.25">
      <c r="A10" s="130" t="s">
        <v>0</v>
      </c>
      <c r="B10" s="128" t="s">
        <v>270</v>
      </c>
      <c r="C10" s="24">
        <v>4010.9595039999999</v>
      </c>
      <c r="D10" s="24">
        <v>3550.7183669999999</v>
      </c>
      <c r="E10" s="24">
        <v>3825.9580270000001</v>
      </c>
      <c r="F10" s="24">
        <v>4074.3253300000001</v>
      </c>
      <c r="G10" s="24">
        <v>4218.5411329999997</v>
      </c>
      <c r="H10" s="24">
        <v>4417.795298</v>
      </c>
      <c r="I10" s="24">
        <v>3103.510311</v>
      </c>
      <c r="J10" s="24">
        <v>3296.075433</v>
      </c>
      <c r="K10" s="24">
        <v>3712.8618660000002</v>
      </c>
      <c r="L10" s="24">
        <v>3909.359258</v>
      </c>
      <c r="M10" s="24">
        <v>4059.4314279999999</v>
      </c>
      <c r="N10" s="24">
        <v>2194.9212870000001</v>
      </c>
      <c r="O10" s="142">
        <f t="shared" ref="O10:O19" si="2">I10/C10*100</f>
        <v>77.375757793240481</v>
      </c>
      <c r="P10" s="142">
        <f t="shared" ref="P10:P19" si="3">J10/D10*100</f>
        <v>92.828410826197199</v>
      </c>
      <c r="Q10" s="142">
        <f t="shared" ref="Q10:Q18" si="4">K10/E10*100</f>
        <v>97.043977999709512</v>
      </c>
      <c r="R10" s="142">
        <f t="shared" ref="R10:R19" si="5">L10/F10*100</f>
        <v>95.951082482654854</v>
      </c>
      <c r="S10" s="142">
        <f t="shared" ref="S10:S19" si="6">M10/G10*100</f>
        <v>96.228323963577196</v>
      </c>
      <c r="T10" s="142">
        <f t="shared" ref="T10:T13" si="7">N10/H10*100</f>
        <v>49.683634911596577</v>
      </c>
      <c r="U10" s="142"/>
      <c r="V10" s="142"/>
    </row>
    <row r="11" spans="1:22" s="23" customFormat="1" ht="16.5" customHeight="1" x14ac:dyDescent="0.25">
      <c r="A11" s="130" t="s">
        <v>1</v>
      </c>
      <c r="B11" s="128" t="s">
        <v>271</v>
      </c>
      <c r="C11" s="24">
        <v>5725.07</v>
      </c>
      <c r="D11" s="24">
        <v>8530.3256000000001</v>
      </c>
      <c r="E11" s="24">
        <v>8248.9176279999992</v>
      </c>
      <c r="F11" s="24">
        <v>9175.8686319999997</v>
      </c>
      <c r="G11" s="24">
        <v>8749.0681000000004</v>
      </c>
      <c r="H11" s="24">
        <v>32729.873941000002</v>
      </c>
      <c r="I11" s="24">
        <v>4928.9299549999996</v>
      </c>
      <c r="J11" s="24">
        <v>7606.707496</v>
      </c>
      <c r="K11" s="24">
        <v>7850.8794969999999</v>
      </c>
      <c r="L11" s="24">
        <v>7676.9562599999999</v>
      </c>
      <c r="M11" s="24">
        <v>7797.5618180000001</v>
      </c>
      <c r="N11" s="24">
        <v>21209.448479999999</v>
      </c>
      <c r="O11" s="142">
        <f t="shared" si="2"/>
        <v>86.093793700339035</v>
      </c>
      <c r="P11" s="142">
        <f t="shared" si="3"/>
        <v>89.172534000343433</v>
      </c>
      <c r="Q11" s="142">
        <f t="shared" si="4"/>
        <v>95.174662313890678</v>
      </c>
      <c r="R11" s="142">
        <f t="shared" si="5"/>
        <v>83.664626945805651</v>
      </c>
      <c r="S11" s="142">
        <f t="shared" si="6"/>
        <v>89.124484217924874</v>
      </c>
      <c r="T11" s="142">
        <f t="shared" si="7"/>
        <v>64.801497611120908</v>
      </c>
      <c r="U11" s="142"/>
      <c r="V11" s="142"/>
    </row>
    <row r="12" spans="1:22" s="135" customFormat="1" ht="16.5" customHeight="1" x14ac:dyDescent="0.25">
      <c r="A12" s="132"/>
      <c r="B12" s="133" t="s">
        <v>272</v>
      </c>
      <c r="C12" s="134">
        <v>1379</v>
      </c>
      <c r="D12" s="134">
        <v>2369.5976000000001</v>
      </c>
      <c r="E12" s="134">
        <v>2382.2449999999999</v>
      </c>
      <c r="F12" s="134">
        <v>1974.9955</v>
      </c>
      <c r="G12" s="134">
        <v>2193.5929000000001</v>
      </c>
      <c r="H12" s="134">
        <v>1725</v>
      </c>
      <c r="I12" s="134">
        <v>1032.4590539999999</v>
      </c>
      <c r="J12" s="134">
        <v>2146.2085999999999</v>
      </c>
      <c r="K12" s="134">
        <v>2317.4597760000001</v>
      </c>
      <c r="L12" s="134">
        <v>1688.369723</v>
      </c>
      <c r="M12" s="134">
        <v>2066.8696100000002</v>
      </c>
      <c r="N12" s="134">
        <v>620.79686600000002</v>
      </c>
      <c r="O12" s="148">
        <f t="shared" si="2"/>
        <v>74.870127193618558</v>
      </c>
      <c r="P12" s="148">
        <f t="shared" si="3"/>
        <v>90.572703145884347</v>
      </c>
      <c r="Q12" s="148">
        <f t="shared" si="4"/>
        <v>97.280497010173178</v>
      </c>
      <c r="R12" s="148">
        <f t="shared" si="5"/>
        <v>85.487269363398553</v>
      </c>
      <c r="S12" s="148">
        <f t="shared" si="6"/>
        <v>94.223026068328366</v>
      </c>
      <c r="T12" s="148">
        <f t="shared" si="7"/>
        <v>35.988224115942032</v>
      </c>
      <c r="U12" s="148"/>
      <c r="V12" s="148"/>
    </row>
    <row r="13" spans="1:22" s="135" customFormat="1" ht="16.5" customHeight="1" x14ac:dyDescent="0.25">
      <c r="A13" s="136"/>
      <c r="B13" s="137" t="s">
        <v>273</v>
      </c>
      <c r="C13" s="138">
        <v>4346.07</v>
      </c>
      <c r="D13" s="138">
        <v>6160.7280000000001</v>
      </c>
      <c r="E13" s="138">
        <v>5866.6726280000003</v>
      </c>
      <c r="F13" s="138">
        <v>7200.8731319999997</v>
      </c>
      <c r="G13" s="138">
        <v>6555.4751999999999</v>
      </c>
      <c r="H13" s="138">
        <v>31004.873941000002</v>
      </c>
      <c r="I13" s="138">
        <v>3896.4709010000001</v>
      </c>
      <c r="J13" s="138">
        <v>5460.4988960000001</v>
      </c>
      <c r="K13" s="138">
        <v>5533.4197210000002</v>
      </c>
      <c r="L13" s="138">
        <v>5988.642237</v>
      </c>
      <c r="M13" s="138">
        <v>5730.6922080000004</v>
      </c>
      <c r="N13" s="138">
        <v>20588.651613999999</v>
      </c>
      <c r="O13" s="149">
        <f t="shared" si="2"/>
        <v>89.655042394623194</v>
      </c>
      <c r="P13" s="149">
        <f t="shared" si="3"/>
        <v>88.633987671586866</v>
      </c>
      <c r="Q13" s="149">
        <f t="shared" si="4"/>
        <v>94.319558493694089</v>
      </c>
      <c r="R13" s="149">
        <f t="shared" si="5"/>
        <v>83.165501283268554</v>
      </c>
      <c r="S13" s="149">
        <f t="shared" si="6"/>
        <v>87.418410308378569</v>
      </c>
      <c r="T13" s="149">
        <f t="shared" si="7"/>
        <v>66.404564821578347</v>
      </c>
      <c r="U13" s="149"/>
      <c r="V13" s="149"/>
    </row>
    <row r="14" spans="1:22" s="177" customFormat="1" ht="16.5" customHeight="1" x14ac:dyDescent="0.25">
      <c r="A14" s="178" t="s">
        <v>276</v>
      </c>
      <c r="B14" s="179" t="s">
        <v>201</v>
      </c>
      <c r="C14" s="180">
        <f>C15+C16+C17+C18+C19</f>
        <v>17462.13</v>
      </c>
      <c r="D14" s="180">
        <f t="shared" ref="D14:N14" si="8">D15+D16+D17+D18+D19</f>
        <v>331823.86349999998</v>
      </c>
      <c r="E14" s="180">
        <f t="shared" si="8"/>
        <v>15817.485000000001</v>
      </c>
      <c r="F14" s="180">
        <f t="shared" si="8"/>
        <v>162050.43900000001</v>
      </c>
      <c r="G14" s="180">
        <f t="shared" si="8"/>
        <v>191086.61499999999</v>
      </c>
      <c r="H14" s="180">
        <f t="shared" si="8"/>
        <v>0</v>
      </c>
      <c r="I14" s="180">
        <f t="shared" si="8"/>
        <v>16183.024918999999</v>
      </c>
      <c r="J14" s="180">
        <f t="shared" si="8"/>
        <v>54061.209871999999</v>
      </c>
      <c r="K14" s="180">
        <f t="shared" si="8"/>
        <v>15420.545699999999</v>
      </c>
      <c r="L14" s="180">
        <f t="shared" si="8"/>
        <v>112752.838147</v>
      </c>
      <c r="M14" s="180">
        <f t="shared" si="8"/>
        <v>182862.65726599999</v>
      </c>
      <c r="N14" s="180">
        <f t="shared" si="8"/>
        <v>0</v>
      </c>
      <c r="O14" s="181">
        <f t="shared" si="2"/>
        <v>92.67497675827633</v>
      </c>
      <c r="P14" s="181">
        <f t="shared" si="3"/>
        <v>16.292140445167231</v>
      </c>
      <c r="Q14" s="181">
        <f t="shared" si="4"/>
        <v>97.490503073023291</v>
      </c>
      <c r="R14" s="181">
        <f t="shared" si="5"/>
        <v>69.578853869689297</v>
      </c>
      <c r="S14" s="181">
        <f t="shared" si="6"/>
        <v>95.696214654281249</v>
      </c>
      <c r="T14" s="181">
        <v>0</v>
      </c>
      <c r="U14" s="181"/>
      <c r="V14" s="181"/>
    </row>
    <row r="15" spans="1:22" s="23" customFormat="1" ht="16.5" customHeight="1" x14ac:dyDescent="0.25">
      <c r="A15" s="130" t="s">
        <v>0</v>
      </c>
      <c r="B15" s="128" t="s">
        <v>274</v>
      </c>
      <c r="C15" s="24">
        <v>389.947</v>
      </c>
      <c r="D15" s="24">
        <v>0</v>
      </c>
      <c r="E15" s="24">
        <v>600</v>
      </c>
      <c r="F15" s="24">
        <v>600</v>
      </c>
      <c r="G15" s="24">
        <v>356.22399999999999</v>
      </c>
      <c r="H15" s="24">
        <v>0</v>
      </c>
      <c r="I15" s="24">
        <v>387.14839999999998</v>
      </c>
      <c r="J15" s="24">
        <v>0</v>
      </c>
      <c r="K15" s="24">
        <v>598.17669999999998</v>
      </c>
      <c r="L15" s="24">
        <v>576.78</v>
      </c>
      <c r="M15" s="24">
        <v>317.33013399999999</v>
      </c>
      <c r="N15" s="24">
        <v>0</v>
      </c>
      <c r="O15" s="142">
        <f t="shared" si="2"/>
        <v>99.28231272454974</v>
      </c>
      <c r="P15" s="142">
        <v>0</v>
      </c>
      <c r="Q15" s="142">
        <f t="shared" si="4"/>
        <v>99.696116666666668</v>
      </c>
      <c r="R15" s="142">
        <f t="shared" si="5"/>
        <v>96.13</v>
      </c>
      <c r="S15" s="142">
        <f t="shared" si="6"/>
        <v>89.08162672924901</v>
      </c>
      <c r="T15" s="142">
        <v>0</v>
      </c>
      <c r="U15" s="142"/>
      <c r="V15" s="142"/>
    </row>
    <row r="16" spans="1:22" s="23" customFormat="1" ht="16.5" customHeight="1" x14ac:dyDescent="0.25">
      <c r="A16" s="130" t="s">
        <v>1</v>
      </c>
      <c r="B16" s="128" t="s">
        <v>278</v>
      </c>
      <c r="C16" s="24">
        <v>0</v>
      </c>
      <c r="D16" s="24">
        <v>2400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2376.8532</v>
      </c>
      <c r="K16" s="24">
        <v>0</v>
      </c>
      <c r="L16" s="24">
        <v>0</v>
      </c>
      <c r="M16" s="24">
        <v>0</v>
      </c>
      <c r="N16" s="24">
        <v>0</v>
      </c>
      <c r="O16" s="142">
        <v>0</v>
      </c>
      <c r="P16" s="142">
        <f t="shared" si="3"/>
        <v>99.035550000000001</v>
      </c>
      <c r="Q16" s="142">
        <v>0</v>
      </c>
      <c r="R16" s="142">
        <v>0</v>
      </c>
      <c r="S16" s="142">
        <v>0</v>
      </c>
      <c r="T16" s="142">
        <v>0</v>
      </c>
      <c r="U16" s="142"/>
      <c r="V16" s="142"/>
    </row>
    <row r="17" spans="1:22" s="23" customFormat="1" ht="16.5" customHeight="1" x14ac:dyDescent="0.25">
      <c r="A17" s="130" t="s">
        <v>2</v>
      </c>
      <c r="B17" s="128" t="s">
        <v>279</v>
      </c>
      <c r="C17" s="24">
        <v>0</v>
      </c>
      <c r="D17" s="24">
        <v>0</v>
      </c>
      <c r="E17" s="24">
        <v>1217.4849999999999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1143.4690000000001</v>
      </c>
      <c r="L17" s="24">
        <v>0</v>
      </c>
      <c r="M17" s="24">
        <v>0</v>
      </c>
      <c r="N17" s="24">
        <v>0</v>
      </c>
      <c r="O17" s="142">
        <v>0</v>
      </c>
      <c r="P17" s="142">
        <v>0</v>
      </c>
      <c r="Q17" s="142">
        <f t="shared" si="4"/>
        <v>93.920582183764083</v>
      </c>
      <c r="R17" s="142">
        <v>0</v>
      </c>
      <c r="S17" s="142">
        <v>0</v>
      </c>
      <c r="T17" s="142">
        <v>0</v>
      </c>
      <c r="U17" s="142"/>
      <c r="V17" s="142"/>
    </row>
    <row r="18" spans="1:22" s="23" customFormat="1" ht="16.5" customHeight="1" x14ac:dyDescent="0.25">
      <c r="A18" s="130" t="s">
        <v>3</v>
      </c>
      <c r="B18" s="128" t="s">
        <v>275</v>
      </c>
      <c r="C18" s="24">
        <v>0</v>
      </c>
      <c r="D18" s="24">
        <v>47753.0645</v>
      </c>
      <c r="E18" s="24">
        <f>9500+4500</f>
        <v>14000</v>
      </c>
      <c r="F18" s="24">
        <v>6119.1379999999999</v>
      </c>
      <c r="G18" s="24">
        <v>4200</v>
      </c>
      <c r="H18" s="24">
        <v>0</v>
      </c>
      <c r="I18" s="24">
        <v>0</v>
      </c>
      <c r="J18" s="24">
        <v>37442.67596</v>
      </c>
      <c r="K18" s="24">
        <f>9481.42+4197.48</f>
        <v>13678.9</v>
      </c>
      <c r="L18" s="24">
        <v>5859.1379999999999</v>
      </c>
      <c r="M18" s="24">
        <v>2573.64</v>
      </c>
      <c r="N18" s="24">
        <v>0</v>
      </c>
      <c r="O18" s="142">
        <v>0</v>
      </c>
      <c r="P18" s="142">
        <f t="shared" si="3"/>
        <v>78.408948937716872</v>
      </c>
      <c r="Q18" s="142">
        <f t="shared" si="4"/>
        <v>97.706428571428575</v>
      </c>
      <c r="R18" s="142">
        <f t="shared" si="5"/>
        <v>95.751035521669877</v>
      </c>
      <c r="S18" s="142">
        <f t="shared" si="6"/>
        <v>61.277142857142849</v>
      </c>
      <c r="T18" s="142">
        <v>0</v>
      </c>
      <c r="U18" s="142"/>
      <c r="V18" s="142"/>
    </row>
    <row r="19" spans="1:22" s="23" customFormat="1" ht="16.5" customHeight="1" x14ac:dyDescent="0.25">
      <c r="A19" s="131" t="s">
        <v>4</v>
      </c>
      <c r="B19" s="129" t="s">
        <v>277</v>
      </c>
      <c r="C19" s="26">
        <v>17072.183000000001</v>
      </c>
      <c r="D19" s="26">
        <v>281670.799</v>
      </c>
      <c r="E19" s="26">
        <v>0</v>
      </c>
      <c r="F19" s="26">
        <v>155331.30100000001</v>
      </c>
      <c r="G19" s="26">
        <v>186530.391</v>
      </c>
      <c r="H19" s="26">
        <v>0</v>
      </c>
      <c r="I19" s="26">
        <v>15795.876518999999</v>
      </c>
      <c r="J19" s="26">
        <v>14241.680711999999</v>
      </c>
      <c r="K19" s="26">
        <v>0</v>
      </c>
      <c r="L19" s="26">
        <v>106316.920147</v>
      </c>
      <c r="M19" s="26">
        <v>179971.68713199999</v>
      </c>
      <c r="N19" s="26">
        <v>0</v>
      </c>
      <c r="O19" s="144">
        <f t="shared" si="2"/>
        <v>92.524058106687349</v>
      </c>
      <c r="P19" s="144">
        <f t="shared" si="3"/>
        <v>5.056143825544372</v>
      </c>
      <c r="Q19" s="144">
        <v>0</v>
      </c>
      <c r="R19" s="144">
        <f t="shared" si="5"/>
        <v>68.445264710040632</v>
      </c>
      <c r="S19" s="144">
        <f t="shared" si="6"/>
        <v>96.483841677038029</v>
      </c>
      <c r="T19" s="144">
        <v>0</v>
      </c>
      <c r="U19" s="144"/>
      <c r="V19" s="144"/>
    </row>
    <row r="20" spans="1:22" ht="12.75" x14ac:dyDescent="0.2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ht="12.75" hidden="1" customHeight="1" x14ac:dyDescent="0.2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ht="12.75" x14ac:dyDescent="0.2">
      <c r="A22" s="114" t="s">
        <v>281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3">
      <c r="A23" s="114" t="s">
        <v>383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3">
      <c r="A24" s="114" t="s">
        <v>406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3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3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3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3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3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3"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3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3"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3:22" x14ac:dyDescent="0.3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3:22" x14ac:dyDescent="0.3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3:22" x14ac:dyDescent="0.3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3:22" x14ac:dyDescent="0.3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3:22" x14ac:dyDescent="0.3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3:22" x14ac:dyDescent="0.3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3:22" x14ac:dyDescent="0.3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3:22" x14ac:dyDescent="0.3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3:22" x14ac:dyDescent="0.3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3:22" x14ac:dyDescent="0.3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3:22" x14ac:dyDescent="0.3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3:22" x14ac:dyDescent="0.3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3:22" x14ac:dyDescent="0.3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3:22" x14ac:dyDescent="0.3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3:22" x14ac:dyDescent="0.3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3:22" x14ac:dyDescent="0.3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3:22" x14ac:dyDescent="0.3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3:22" x14ac:dyDescent="0.3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3:22" x14ac:dyDescent="0.3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3:22" x14ac:dyDescent="0.3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3:22" x14ac:dyDescent="0.3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3:22" x14ac:dyDescent="0.3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3:22" x14ac:dyDescent="0.3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pans="3:22" x14ac:dyDescent="0.3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3:22" x14ac:dyDescent="0.3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3:22" x14ac:dyDescent="0.3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3:22" x14ac:dyDescent="0.3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3:22" x14ac:dyDescent="0.3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3:22" x14ac:dyDescent="0.3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3:22" x14ac:dyDescent="0.3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3:22" x14ac:dyDescent="0.3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pans="3:22" x14ac:dyDescent="0.3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pans="3:22" x14ac:dyDescent="0.3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3:22" x14ac:dyDescent="0.3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3:22" x14ac:dyDescent="0.3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3:22" x14ac:dyDescent="0.3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3:22" x14ac:dyDescent="0.3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pans="3:22" x14ac:dyDescent="0.3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pans="3:22" x14ac:dyDescent="0.3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pans="3:22" x14ac:dyDescent="0.3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3:22" x14ac:dyDescent="0.3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3:22" x14ac:dyDescent="0.3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3:22" x14ac:dyDescent="0.3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3:22" x14ac:dyDescent="0.3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spans="3:22" x14ac:dyDescent="0.3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spans="3:22" x14ac:dyDescent="0.3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spans="3:22" x14ac:dyDescent="0.3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3:22" x14ac:dyDescent="0.3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3:22" x14ac:dyDescent="0.3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3:22" x14ac:dyDescent="0.3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3:22" x14ac:dyDescent="0.3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spans="3:22" x14ac:dyDescent="0.3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spans="3:22" x14ac:dyDescent="0.3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spans="3:22" x14ac:dyDescent="0.3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3:22" x14ac:dyDescent="0.3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3:22" x14ac:dyDescent="0.3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3:22" x14ac:dyDescent="0.3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3:22" x14ac:dyDescent="0.3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spans="3:22" x14ac:dyDescent="0.3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3:22" x14ac:dyDescent="0.3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3:22" x14ac:dyDescent="0.3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3:22" x14ac:dyDescent="0.3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3:22" x14ac:dyDescent="0.3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3:22" x14ac:dyDescent="0.3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3:22" x14ac:dyDescent="0.3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spans="3:22" x14ac:dyDescent="0.3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spans="3:22" x14ac:dyDescent="0.3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spans="3:22" x14ac:dyDescent="0.3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3:22" x14ac:dyDescent="0.3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3:22" x14ac:dyDescent="0.3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3:22" x14ac:dyDescent="0.3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3:22" x14ac:dyDescent="0.3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3:22" x14ac:dyDescent="0.3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spans="3:22" x14ac:dyDescent="0.3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spans="3:22" x14ac:dyDescent="0.3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3:22" x14ac:dyDescent="0.3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3:22" x14ac:dyDescent="0.3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3:22" x14ac:dyDescent="0.3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3:22" x14ac:dyDescent="0.3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spans="3:22" x14ac:dyDescent="0.3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spans="3:22" x14ac:dyDescent="0.3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spans="3:22" x14ac:dyDescent="0.3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3:22" x14ac:dyDescent="0.3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3:22" x14ac:dyDescent="0.3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3:22" x14ac:dyDescent="0.3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3:22" x14ac:dyDescent="0.3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spans="3:22" x14ac:dyDescent="0.3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spans="3:22" x14ac:dyDescent="0.3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spans="3:22" x14ac:dyDescent="0.3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spans="3:22" x14ac:dyDescent="0.3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spans="3:22" x14ac:dyDescent="0.3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spans="3:22" x14ac:dyDescent="0.3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spans="3:22" x14ac:dyDescent="0.3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spans="3:22" x14ac:dyDescent="0.3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spans="3:22" x14ac:dyDescent="0.3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spans="3:22" x14ac:dyDescent="0.3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spans="3:22" x14ac:dyDescent="0.3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spans="3:22" x14ac:dyDescent="0.3"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spans="3:22" x14ac:dyDescent="0.3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spans="3:22" x14ac:dyDescent="0.3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</sheetData>
  <mergeCells count="8">
    <mergeCell ref="A3:V3"/>
    <mergeCell ref="A4:V4"/>
    <mergeCell ref="A5:V5"/>
    <mergeCell ref="A7:B8"/>
    <mergeCell ref="O7:T7"/>
    <mergeCell ref="C7:H7"/>
    <mergeCell ref="I7:N7"/>
    <mergeCell ref="U7:V7"/>
  </mergeCells>
  <pageMargins left="0.53" right="0.56000000000000005" top="0.74" bottom="0.49" header="0.31496062992125984" footer="0.31496062992125984"/>
  <pageSetup paperSize="9" scale="65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4"/>
  <sheetViews>
    <sheetView workbookViewId="0">
      <selection activeCell="A4" sqref="A4:K4"/>
    </sheetView>
  </sheetViews>
  <sheetFormatPr defaultColWidth="9.109375" defaultRowHeight="13.8" x14ac:dyDescent="0.3"/>
  <cols>
    <col min="1" max="1" width="5.5546875" style="2" customWidth="1"/>
    <col min="2" max="2" width="42.109375" style="2" customWidth="1"/>
    <col min="3" max="11" width="17.5546875" style="1" customWidth="1"/>
    <col min="12" max="16384" width="9.109375" style="1"/>
  </cols>
  <sheetData>
    <row r="3" spans="1:11" ht="15.75" x14ac:dyDescent="0.25">
      <c r="A3" s="326" t="s">
        <v>407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</row>
    <row r="4" spans="1:11" ht="15.75" x14ac:dyDescent="0.25">
      <c r="A4" s="326" t="s">
        <v>317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</row>
    <row r="5" spans="1:11" s="85" customFormat="1" ht="16.5" x14ac:dyDescent="0.3">
      <c r="A5" s="99"/>
      <c r="B5" s="84"/>
    </row>
    <row r="6" spans="1:11" s="154" customFormat="1" ht="19.5" customHeight="1" x14ac:dyDescent="0.25">
      <c r="A6" s="340" t="s">
        <v>191</v>
      </c>
      <c r="B6" s="340" t="s">
        <v>336</v>
      </c>
      <c r="C6" s="341" t="s">
        <v>338</v>
      </c>
      <c r="D6" s="340" t="s">
        <v>337</v>
      </c>
      <c r="E6" s="340"/>
      <c r="F6" s="340"/>
      <c r="G6" s="340"/>
      <c r="H6" s="340"/>
      <c r="I6" s="340"/>
      <c r="J6" s="340" t="s">
        <v>307</v>
      </c>
      <c r="K6" s="340" t="s">
        <v>308</v>
      </c>
    </row>
    <row r="7" spans="1:11" s="154" customFormat="1" ht="51" customHeight="1" x14ac:dyDescent="0.25">
      <c r="A7" s="340"/>
      <c r="B7" s="340"/>
      <c r="C7" s="342"/>
      <c r="D7" s="220" t="s">
        <v>309</v>
      </c>
      <c r="E7" s="220" t="s">
        <v>310</v>
      </c>
      <c r="F7" s="220" t="s">
        <v>311</v>
      </c>
      <c r="G7" s="220" t="s">
        <v>312</v>
      </c>
      <c r="H7" s="220" t="s">
        <v>315</v>
      </c>
      <c r="I7" s="220" t="s">
        <v>316</v>
      </c>
      <c r="J7" s="340"/>
      <c r="K7" s="340"/>
    </row>
    <row r="8" spans="1:11" ht="18" customHeight="1" x14ac:dyDescent="0.2">
      <c r="A8" s="235" t="s">
        <v>212</v>
      </c>
      <c r="B8" s="234" t="s">
        <v>313</v>
      </c>
      <c r="C8" s="235"/>
      <c r="D8" s="235"/>
      <c r="E8" s="235"/>
      <c r="F8" s="235"/>
      <c r="G8" s="235"/>
      <c r="H8" s="235"/>
      <c r="I8" s="235"/>
      <c r="J8" s="235"/>
      <c r="K8" s="234"/>
    </row>
    <row r="9" spans="1:11" ht="18" customHeight="1" x14ac:dyDescent="0.2">
      <c r="A9" s="182" t="s">
        <v>0</v>
      </c>
      <c r="B9" s="183" t="s">
        <v>319</v>
      </c>
      <c r="C9" s="186">
        <v>43</v>
      </c>
      <c r="D9" s="186" t="s">
        <v>318</v>
      </c>
      <c r="E9" s="186" t="s">
        <v>318</v>
      </c>
      <c r="F9" s="186">
        <v>18</v>
      </c>
      <c r="G9" s="186">
        <v>18</v>
      </c>
      <c r="H9" s="186">
        <v>18</v>
      </c>
      <c r="I9" s="186">
        <v>18</v>
      </c>
      <c r="J9" s="186">
        <v>18</v>
      </c>
      <c r="K9" s="183"/>
    </row>
    <row r="10" spans="1:11" ht="18" customHeight="1" x14ac:dyDescent="0.2">
      <c r="A10" s="182" t="s">
        <v>1</v>
      </c>
      <c r="B10" s="183" t="s">
        <v>320</v>
      </c>
      <c r="C10" s="186">
        <v>182</v>
      </c>
      <c r="D10" s="186">
        <v>82</v>
      </c>
      <c r="E10" s="186">
        <v>82</v>
      </c>
      <c r="F10" s="186">
        <v>82</v>
      </c>
      <c r="G10" s="186">
        <v>82</v>
      </c>
      <c r="H10" s="186">
        <v>82</v>
      </c>
      <c r="I10" s="186">
        <v>82</v>
      </c>
      <c r="J10" s="186">
        <v>82</v>
      </c>
      <c r="K10" s="183"/>
    </row>
    <row r="11" spans="1:11" ht="18" customHeight="1" x14ac:dyDescent="0.2">
      <c r="A11" s="182" t="s">
        <v>2</v>
      </c>
      <c r="B11" s="183" t="s">
        <v>321</v>
      </c>
      <c r="C11" s="186">
        <v>74</v>
      </c>
      <c r="D11" s="186">
        <v>3</v>
      </c>
      <c r="E11" s="186">
        <v>3</v>
      </c>
      <c r="F11" s="186">
        <v>3</v>
      </c>
      <c r="G11" s="186">
        <v>3</v>
      </c>
      <c r="H11" s="186">
        <v>3</v>
      </c>
      <c r="I11" s="186">
        <v>3</v>
      </c>
      <c r="J11" s="186">
        <v>3</v>
      </c>
      <c r="K11" s="183"/>
    </row>
    <row r="12" spans="1:11" ht="18" customHeight="1" x14ac:dyDescent="0.2">
      <c r="A12" s="182" t="s">
        <v>3</v>
      </c>
      <c r="B12" s="183" t="s">
        <v>322</v>
      </c>
      <c r="C12" s="186">
        <v>61</v>
      </c>
      <c r="D12" s="186" t="s">
        <v>318</v>
      </c>
      <c r="E12" s="186" t="s">
        <v>318</v>
      </c>
      <c r="F12" s="186">
        <v>4</v>
      </c>
      <c r="G12" s="186">
        <v>4</v>
      </c>
      <c r="H12" s="186">
        <v>12</v>
      </c>
      <c r="I12" s="186">
        <v>12</v>
      </c>
      <c r="J12" s="186">
        <v>12</v>
      </c>
      <c r="K12" s="183"/>
    </row>
    <row r="13" spans="1:11" ht="18" customHeight="1" x14ac:dyDescent="0.2">
      <c r="A13" s="182" t="s">
        <v>4</v>
      </c>
      <c r="B13" s="183" t="s">
        <v>323</v>
      </c>
      <c r="C13" s="186">
        <v>75</v>
      </c>
      <c r="D13" s="186" t="s">
        <v>318</v>
      </c>
      <c r="E13" s="186" t="s">
        <v>318</v>
      </c>
      <c r="F13" s="186">
        <v>50</v>
      </c>
      <c r="G13" s="186">
        <v>50</v>
      </c>
      <c r="H13" s="186">
        <v>50</v>
      </c>
      <c r="I13" s="186">
        <v>50</v>
      </c>
      <c r="J13" s="186">
        <v>50</v>
      </c>
      <c r="K13" s="183"/>
    </row>
    <row r="14" spans="1:11" s="2" customFormat="1" ht="18" customHeight="1" x14ac:dyDescent="0.2">
      <c r="A14" s="182" t="s">
        <v>40</v>
      </c>
      <c r="B14" s="183" t="s">
        <v>324</v>
      </c>
      <c r="C14" s="186">
        <v>60</v>
      </c>
      <c r="D14" s="186" t="s">
        <v>318</v>
      </c>
      <c r="E14" s="186" t="s">
        <v>318</v>
      </c>
      <c r="F14" s="186">
        <v>5</v>
      </c>
      <c r="G14" s="186">
        <v>5</v>
      </c>
      <c r="H14" s="186">
        <v>40</v>
      </c>
      <c r="I14" s="186">
        <v>40</v>
      </c>
      <c r="J14" s="186">
        <v>40</v>
      </c>
      <c r="K14" s="183"/>
    </row>
    <row r="15" spans="1:11" s="2" customFormat="1" ht="18" customHeight="1" x14ac:dyDescent="0.2">
      <c r="A15" s="182" t="s">
        <v>41</v>
      </c>
      <c r="B15" s="183" t="s">
        <v>325</v>
      </c>
      <c r="C15" s="186">
        <v>82</v>
      </c>
      <c r="D15" s="186">
        <v>28</v>
      </c>
      <c r="E15" s="186">
        <v>28</v>
      </c>
      <c r="F15" s="186">
        <v>28</v>
      </c>
      <c r="G15" s="186">
        <v>28</v>
      </c>
      <c r="H15" s="186">
        <v>39</v>
      </c>
      <c r="I15" s="186">
        <v>39</v>
      </c>
      <c r="J15" s="186">
        <v>39</v>
      </c>
      <c r="K15" s="183"/>
    </row>
    <row r="16" spans="1:11" s="2" customFormat="1" ht="18" customHeight="1" x14ac:dyDescent="0.2">
      <c r="A16" s="182" t="s">
        <v>47</v>
      </c>
      <c r="B16" s="183" t="s">
        <v>326</v>
      </c>
      <c r="C16" s="186">
        <v>79</v>
      </c>
      <c r="D16" s="186" t="s">
        <v>318</v>
      </c>
      <c r="E16" s="186" t="s">
        <v>318</v>
      </c>
      <c r="F16" s="186">
        <v>79</v>
      </c>
      <c r="G16" s="186" t="s">
        <v>318</v>
      </c>
      <c r="H16" s="186">
        <v>79</v>
      </c>
      <c r="I16" s="186">
        <v>79</v>
      </c>
      <c r="J16" s="186">
        <v>79</v>
      </c>
      <c r="K16" s="183"/>
    </row>
    <row r="17" spans="1:11" s="2" customFormat="1" ht="18" customHeight="1" x14ac:dyDescent="0.2">
      <c r="A17" s="182" t="s">
        <v>48</v>
      </c>
      <c r="B17" s="183" t="s">
        <v>327</v>
      </c>
      <c r="C17" s="186">
        <v>37</v>
      </c>
      <c r="D17" s="186" t="s">
        <v>318</v>
      </c>
      <c r="E17" s="186" t="s">
        <v>318</v>
      </c>
      <c r="F17" s="186">
        <v>10</v>
      </c>
      <c r="G17" s="186" t="s">
        <v>318</v>
      </c>
      <c r="H17" s="186">
        <v>10</v>
      </c>
      <c r="I17" s="186">
        <v>10</v>
      </c>
      <c r="J17" s="186">
        <v>10</v>
      </c>
      <c r="K17" s="183"/>
    </row>
    <row r="18" spans="1:11" s="2" customFormat="1" ht="18" customHeight="1" x14ac:dyDescent="0.2">
      <c r="A18" s="182" t="s">
        <v>49</v>
      </c>
      <c r="B18" s="183" t="s">
        <v>328</v>
      </c>
      <c r="C18" s="186">
        <v>39</v>
      </c>
      <c r="D18" s="186" t="s">
        <v>318</v>
      </c>
      <c r="E18" s="186" t="s">
        <v>318</v>
      </c>
      <c r="F18" s="186">
        <v>2</v>
      </c>
      <c r="G18" s="186">
        <v>2</v>
      </c>
      <c r="H18" s="186">
        <v>2</v>
      </c>
      <c r="I18" s="186">
        <v>2</v>
      </c>
      <c r="J18" s="186">
        <v>2</v>
      </c>
      <c r="K18" s="183"/>
    </row>
    <row r="19" spans="1:11" s="2" customFormat="1" ht="18" customHeight="1" x14ac:dyDescent="0.2">
      <c r="A19" s="182" t="s">
        <v>50</v>
      </c>
      <c r="B19" s="183" t="s">
        <v>329</v>
      </c>
      <c r="C19" s="186">
        <v>52</v>
      </c>
      <c r="D19" s="186" t="s">
        <v>318</v>
      </c>
      <c r="E19" s="186" t="s">
        <v>318</v>
      </c>
      <c r="F19" s="186" t="s">
        <v>318</v>
      </c>
      <c r="G19" s="186" t="s">
        <v>318</v>
      </c>
      <c r="H19" s="186">
        <v>25</v>
      </c>
      <c r="I19" s="186">
        <v>25</v>
      </c>
      <c r="J19" s="186">
        <v>25</v>
      </c>
      <c r="K19" s="183"/>
    </row>
    <row r="20" spans="1:11" s="2" customFormat="1" ht="18" customHeight="1" x14ac:dyDescent="0.2">
      <c r="A20" s="182" t="s">
        <v>51</v>
      </c>
      <c r="B20" s="183" t="s">
        <v>330</v>
      </c>
      <c r="C20" s="186">
        <v>19</v>
      </c>
      <c r="D20" s="186">
        <v>7</v>
      </c>
      <c r="E20" s="186" t="s">
        <v>318</v>
      </c>
      <c r="F20" s="186">
        <v>7</v>
      </c>
      <c r="G20" s="186">
        <v>7</v>
      </c>
      <c r="H20" s="186">
        <v>7</v>
      </c>
      <c r="I20" s="186">
        <v>7</v>
      </c>
      <c r="J20" s="186">
        <v>7</v>
      </c>
      <c r="K20" s="183"/>
    </row>
    <row r="21" spans="1:11" s="2" customFormat="1" ht="18" customHeight="1" x14ac:dyDescent="0.2">
      <c r="A21" s="235" t="s">
        <v>276</v>
      </c>
      <c r="B21" s="234" t="s">
        <v>314</v>
      </c>
      <c r="C21" s="236"/>
      <c r="D21" s="236"/>
      <c r="E21" s="236"/>
      <c r="F21" s="236"/>
      <c r="G21" s="236"/>
      <c r="H21" s="236"/>
      <c r="I21" s="236"/>
      <c r="J21" s="236"/>
      <c r="K21" s="234"/>
    </row>
    <row r="22" spans="1:11" s="2" customFormat="1" ht="18" customHeight="1" x14ac:dyDescent="0.2">
      <c r="A22" s="182" t="s">
        <v>0</v>
      </c>
      <c r="B22" s="183" t="s">
        <v>15</v>
      </c>
      <c r="C22" s="186">
        <v>104</v>
      </c>
      <c r="D22" s="186">
        <v>104</v>
      </c>
      <c r="E22" s="186">
        <v>104</v>
      </c>
      <c r="F22" s="186">
        <v>104</v>
      </c>
      <c r="G22" s="186">
        <v>104</v>
      </c>
      <c r="H22" s="186">
        <v>104</v>
      </c>
      <c r="I22" s="186">
        <v>104</v>
      </c>
      <c r="J22" s="186">
        <v>104</v>
      </c>
      <c r="K22" s="183"/>
    </row>
    <row r="23" spans="1:11" s="2" customFormat="1" ht="18" customHeight="1" x14ac:dyDescent="0.3">
      <c r="A23" s="182" t="s">
        <v>1</v>
      </c>
      <c r="B23" s="183" t="s">
        <v>321</v>
      </c>
      <c r="C23" s="186">
        <v>13</v>
      </c>
      <c r="D23" s="186" t="s">
        <v>318</v>
      </c>
      <c r="E23" s="186" t="s">
        <v>318</v>
      </c>
      <c r="F23" s="186" t="s">
        <v>318</v>
      </c>
      <c r="G23" s="186" t="s">
        <v>318</v>
      </c>
      <c r="H23" s="186">
        <v>13</v>
      </c>
      <c r="I23" s="186">
        <v>13</v>
      </c>
      <c r="J23" s="186">
        <v>13</v>
      </c>
      <c r="K23" s="183"/>
    </row>
    <row r="24" spans="1:11" s="2" customFormat="1" ht="18" customHeight="1" x14ac:dyDescent="0.3">
      <c r="A24" s="182" t="s">
        <v>2</v>
      </c>
      <c r="B24" s="183" t="s">
        <v>331</v>
      </c>
      <c r="C24" s="186">
        <v>37</v>
      </c>
      <c r="D24" s="186" t="s">
        <v>318</v>
      </c>
      <c r="E24" s="186" t="s">
        <v>318</v>
      </c>
      <c r="F24" s="186">
        <v>2</v>
      </c>
      <c r="G24" s="186">
        <v>2</v>
      </c>
      <c r="H24" s="186">
        <v>8</v>
      </c>
      <c r="I24" s="186">
        <v>8</v>
      </c>
      <c r="J24" s="186">
        <v>8</v>
      </c>
      <c r="K24" s="183"/>
    </row>
    <row r="25" spans="1:11" s="2" customFormat="1" ht="18" customHeight="1" x14ac:dyDescent="0.3">
      <c r="A25" s="182" t="s">
        <v>3</v>
      </c>
      <c r="B25" s="183" t="s">
        <v>332</v>
      </c>
      <c r="C25" s="186">
        <v>16</v>
      </c>
      <c r="D25" s="186" t="s">
        <v>318</v>
      </c>
      <c r="E25" s="186" t="s">
        <v>318</v>
      </c>
      <c r="F25" s="186">
        <v>16</v>
      </c>
      <c r="G25" s="186">
        <v>16</v>
      </c>
      <c r="H25" s="186">
        <v>16</v>
      </c>
      <c r="I25" s="186">
        <v>16</v>
      </c>
      <c r="J25" s="186">
        <v>16</v>
      </c>
      <c r="K25" s="183"/>
    </row>
    <row r="26" spans="1:11" s="2" customFormat="1" ht="18" customHeight="1" x14ac:dyDescent="0.3">
      <c r="A26" s="182" t="s">
        <v>4</v>
      </c>
      <c r="B26" s="183" t="s">
        <v>333</v>
      </c>
      <c r="C26" s="186">
        <v>24</v>
      </c>
      <c r="D26" s="186" t="s">
        <v>318</v>
      </c>
      <c r="E26" s="186" t="s">
        <v>318</v>
      </c>
      <c r="F26" s="186">
        <v>24</v>
      </c>
      <c r="G26" s="186">
        <v>24</v>
      </c>
      <c r="H26" s="186">
        <v>24</v>
      </c>
      <c r="I26" s="186">
        <v>24</v>
      </c>
      <c r="J26" s="186">
        <v>24</v>
      </c>
      <c r="K26" s="183"/>
    </row>
    <row r="27" spans="1:11" s="2" customFormat="1" ht="18" customHeight="1" x14ac:dyDescent="0.3">
      <c r="A27" s="182" t="s">
        <v>40</v>
      </c>
      <c r="B27" s="183" t="s">
        <v>334</v>
      </c>
      <c r="C27" s="186">
        <v>76</v>
      </c>
      <c r="D27" s="186" t="s">
        <v>318</v>
      </c>
      <c r="E27" s="186" t="s">
        <v>318</v>
      </c>
      <c r="F27" s="186">
        <v>10</v>
      </c>
      <c r="G27" s="186">
        <v>10</v>
      </c>
      <c r="H27" s="186">
        <v>10</v>
      </c>
      <c r="I27" s="186">
        <v>10</v>
      </c>
      <c r="J27" s="186">
        <v>10</v>
      </c>
      <c r="K27" s="183"/>
    </row>
    <row r="28" spans="1:11" s="2" customFormat="1" ht="18" customHeight="1" x14ac:dyDescent="0.3">
      <c r="A28" s="182" t="s">
        <v>41</v>
      </c>
      <c r="B28" s="183" t="s">
        <v>335</v>
      </c>
      <c r="C28" s="186">
        <v>71</v>
      </c>
      <c r="D28" s="186">
        <v>4</v>
      </c>
      <c r="E28" s="186">
        <v>4</v>
      </c>
      <c r="F28" s="186">
        <v>4</v>
      </c>
      <c r="G28" s="186">
        <v>4</v>
      </c>
      <c r="H28" s="186">
        <v>30</v>
      </c>
      <c r="I28" s="186">
        <v>30</v>
      </c>
      <c r="J28" s="186">
        <v>30</v>
      </c>
      <c r="K28" s="183"/>
    </row>
    <row r="29" spans="1:11" s="2" customFormat="1" ht="18" customHeight="1" x14ac:dyDescent="0.3">
      <c r="A29" s="241"/>
      <c r="B29" s="242" t="s">
        <v>204</v>
      </c>
      <c r="C29" s="243">
        <f>SUM(C8:C28)</f>
        <v>1144</v>
      </c>
      <c r="D29" s="243">
        <f t="shared" ref="D29:J29" si="0">SUM(D8:D28)</f>
        <v>228</v>
      </c>
      <c r="E29" s="243">
        <f t="shared" si="0"/>
        <v>221</v>
      </c>
      <c r="F29" s="243">
        <f t="shared" si="0"/>
        <v>448</v>
      </c>
      <c r="G29" s="243">
        <f t="shared" si="0"/>
        <v>359</v>
      </c>
      <c r="H29" s="243">
        <f t="shared" si="0"/>
        <v>572</v>
      </c>
      <c r="I29" s="243">
        <f t="shared" si="0"/>
        <v>572</v>
      </c>
      <c r="J29" s="243">
        <f t="shared" si="0"/>
        <v>572</v>
      </c>
      <c r="K29" s="242"/>
    </row>
    <row r="30" spans="1:11" s="2" customFormat="1" x14ac:dyDescent="0.3">
      <c r="B30" s="1"/>
    </row>
    <row r="31" spans="1:11" s="2" customFormat="1" x14ac:dyDescent="0.3">
      <c r="A31" s="114" t="s">
        <v>406</v>
      </c>
      <c r="B31" s="1"/>
    </row>
    <row r="32" spans="1:11" s="2" customFormat="1" x14ac:dyDescent="0.3">
      <c r="B32" s="1"/>
    </row>
    <row r="33" spans="2:2" s="2" customFormat="1" x14ac:dyDescent="0.3">
      <c r="B33" s="1"/>
    </row>
    <row r="34" spans="2:2" s="2" customFormat="1" x14ac:dyDescent="0.3">
      <c r="B34" s="1"/>
    </row>
    <row r="35" spans="2:2" s="2" customFormat="1" x14ac:dyDescent="0.3">
      <c r="B35" s="1"/>
    </row>
    <row r="36" spans="2:2" s="2" customFormat="1" x14ac:dyDescent="0.3">
      <c r="B36" s="1"/>
    </row>
    <row r="37" spans="2:2" s="2" customFormat="1" x14ac:dyDescent="0.3">
      <c r="B37" s="1"/>
    </row>
    <row r="38" spans="2:2" s="2" customFormat="1" x14ac:dyDescent="0.3">
      <c r="B38" s="1"/>
    </row>
    <row r="39" spans="2:2" s="2" customFormat="1" x14ac:dyDescent="0.3">
      <c r="B39" s="1"/>
    </row>
    <row r="40" spans="2:2" s="2" customFormat="1" x14ac:dyDescent="0.3">
      <c r="B40" s="1"/>
    </row>
    <row r="41" spans="2:2" s="2" customFormat="1" x14ac:dyDescent="0.3">
      <c r="B41" s="1"/>
    </row>
    <row r="42" spans="2:2" s="2" customFormat="1" x14ac:dyDescent="0.3">
      <c r="B42" s="1"/>
    </row>
    <row r="43" spans="2:2" s="2" customFormat="1" x14ac:dyDescent="0.3">
      <c r="B43" s="1"/>
    </row>
    <row r="44" spans="2:2" s="2" customFormat="1" x14ac:dyDescent="0.3">
      <c r="B44" s="1"/>
    </row>
  </sheetData>
  <mergeCells count="8">
    <mergeCell ref="A3:K3"/>
    <mergeCell ref="A4:K4"/>
    <mergeCell ref="A6:A7"/>
    <mergeCell ref="B6:B7"/>
    <mergeCell ref="D6:I6"/>
    <mergeCell ref="J6:J7"/>
    <mergeCell ref="K6:K7"/>
    <mergeCell ref="C6:C7"/>
  </mergeCells>
  <pageMargins left="0.53" right="0.56000000000000005" top="0.74" bottom="0.49" header="0.31496062992125984" footer="0.31496062992125984"/>
  <pageSetup paperSize="9" scale="65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65"/>
  <sheetViews>
    <sheetView topLeftCell="E7" workbookViewId="0">
      <selection activeCell="H12" sqref="H12:H14"/>
    </sheetView>
  </sheetViews>
  <sheetFormatPr defaultColWidth="9.109375" defaultRowHeight="13.8" x14ac:dyDescent="0.3"/>
  <cols>
    <col min="1" max="1" width="2.6640625" style="2" customWidth="1"/>
    <col min="2" max="2" width="27.44140625" style="2" customWidth="1"/>
    <col min="3" max="3" width="2.6640625" style="6" customWidth="1"/>
    <col min="4" max="4" width="27.44140625" style="2" customWidth="1"/>
    <col min="5" max="5" width="2.6640625" style="6" customWidth="1"/>
    <col min="6" max="6" width="27.44140625" style="2" customWidth="1"/>
    <col min="7" max="7" width="2.6640625" style="6" customWidth="1"/>
    <col min="8" max="8" width="27.44140625" style="2" customWidth="1"/>
    <col min="9" max="9" width="14.109375" style="2" customWidth="1"/>
    <col min="10" max="10" width="14.109375" style="1" customWidth="1"/>
    <col min="11" max="11" width="2.6640625" style="6" customWidth="1"/>
    <col min="12" max="12" width="27.44140625" style="1" customWidth="1"/>
    <col min="13" max="14" width="14.109375" style="2" customWidth="1"/>
    <col min="15" max="16384" width="9.109375" style="1"/>
  </cols>
  <sheetData>
    <row r="3" spans="1:14" ht="15.75" x14ac:dyDescent="0.25">
      <c r="A3" s="326" t="s">
        <v>408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</row>
    <row r="4" spans="1:14" ht="15.75" x14ac:dyDescent="0.25">
      <c r="A4" s="326" t="s">
        <v>288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1:14" s="85" customFormat="1" ht="16.5" x14ac:dyDescent="0.3">
      <c r="A5" s="99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s="154" customFormat="1" ht="16.5" x14ac:dyDescent="0.3">
      <c r="A6" s="358" t="s">
        <v>171</v>
      </c>
      <c r="B6" s="359"/>
      <c r="C6" s="155" t="s">
        <v>22</v>
      </c>
      <c r="D6" s="155" t="s">
        <v>289</v>
      </c>
      <c r="E6" s="155"/>
      <c r="F6" s="155"/>
      <c r="G6" s="155"/>
      <c r="H6" s="155"/>
      <c r="I6" s="155"/>
      <c r="J6" s="155"/>
      <c r="K6" s="155"/>
      <c r="L6" s="155"/>
      <c r="M6" s="155"/>
      <c r="N6" s="156"/>
    </row>
    <row r="7" spans="1:14" s="154" customFormat="1" ht="16.5" x14ac:dyDescent="0.3">
      <c r="A7" s="358" t="s">
        <v>290</v>
      </c>
      <c r="B7" s="359"/>
      <c r="C7" s="157" t="s">
        <v>22</v>
      </c>
      <c r="D7" s="157" t="s">
        <v>291</v>
      </c>
      <c r="E7" s="157"/>
      <c r="F7" s="157"/>
      <c r="G7" s="157"/>
      <c r="H7" s="157"/>
      <c r="I7" s="157"/>
      <c r="J7" s="157"/>
      <c r="K7" s="157"/>
      <c r="L7" s="157"/>
      <c r="M7" s="157"/>
      <c r="N7" s="158"/>
    </row>
    <row r="8" spans="1:14" s="212" customFormat="1" ht="15" customHeight="1" x14ac:dyDescent="0.2">
      <c r="A8" s="362" t="s">
        <v>380</v>
      </c>
      <c r="B8" s="363"/>
      <c r="C8" s="210" t="s">
        <v>22</v>
      </c>
      <c r="D8" s="210" t="s">
        <v>384</v>
      </c>
      <c r="E8" s="210"/>
      <c r="F8" s="210"/>
      <c r="G8" s="210"/>
      <c r="H8" s="210"/>
      <c r="I8" s="210"/>
      <c r="J8" s="210"/>
      <c r="K8" s="210"/>
      <c r="L8" s="210"/>
      <c r="M8" s="210"/>
      <c r="N8" s="211"/>
    </row>
    <row r="9" spans="1:14" s="3" customFormat="1" ht="28.5" customHeight="1" x14ac:dyDescent="0.3">
      <c r="A9" s="345" t="s">
        <v>8</v>
      </c>
      <c r="B9" s="346"/>
      <c r="C9" s="345" t="s">
        <v>296</v>
      </c>
      <c r="D9" s="346"/>
      <c r="E9" s="345" t="s">
        <v>295</v>
      </c>
      <c r="F9" s="346"/>
      <c r="G9" s="345" t="s">
        <v>304</v>
      </c>
      <c r="H9" s="346"/>
      <c r="I9" s="360" t="s">
        <v>294</v>
      </c>
      <c r="J9" s="361"/>
      <c r="K9" s="345" t="s">
        <v>293</v>
      </c>
      <c r="L9" s="346"/>
      <c r="M9" s="356" t="s">
        <v>292</v>
      </c>
      <c r="N9" s="356" t="s">
        <v>305</v>
      </c>
    </row>
    <row r="10" spans="1:14" s="3" customFormat="1" ht="28.5" customHeight="1" x14ac:dyDescent="0.3">
      <c r="A10" s="347"/>
      <c r="B10" s="348"/>
      <c r="C10" s="347"/>
      <c r="D10" s="348"/>
      <c r="E10" s="347"/>
      <c r="F10" s="348"/>
      <c r="G10" s="347"/>
      <c r="H10" s="348"/>
      <c r="I10" s="228" t="s">
        <v>381</v>
      </c>
      <c r="J10" s="228" t="s">
        <v>382</v>
      </c>
      <c r="K10" s="347"/>
      <c r="L10" s="348"/>
      <c r="M10" s="357"/>
      <c r="N10" s="357"/>
    </row>
    <row r="11" spans="1:14" s="153" customFormat="1" ht="15" customHeight="1" x14ac:dyDescent="0.2">
      <c r="A11" s="349" t="s">
        <v>385</v>
      </c>
      <c r="B11" s="350"/>
      <c r="C11" s="237" t="s">
        <v>22</v>
      </c>
      <c r="D11" s="237" t="s">
        <v>386</v>
      </c>
      <c r="E11" s="237"/>
      <c r="F11" s="237"/>
      <c r="G11" s="237"/>
      <c r="H11" s="237"/>
      <c r="I11" s="237"/>
      <c r="J11" s="237"/>
      <c r="K11" s="237"/>
      <c r="L11" s="237"/>
      <c r="M11" s="237"/>
      <c r="N11" s="238"/>
    </row>
    <row r="12" spans="1:14" s="23" customFormat="1" ht="49.5" customHeight="1" x14ac:dyDescent="0.3">
      <c r="A12" s="159" t="s">
        <v>0</v>
      </c>
      <c r="B12" s="351" t="s">
        <v>390</v>
      </c>
      <c r="C12" s="159" t="s">
        <v>0</v>
      </c>
      <c r="D12" s="213" t="s">
        <v>391</v>
      </c>
      <c r="E12" s="159" t="s">
        <v>0</v>
      </c>
      <c r="F12" s="160" t="s">
        <v>298</v>
      </c>
      <c r="G12" s="161" t="s">
        <v>0</v>
      </c>
      <c r="H12" s="162" t="s">
        <v>161</v>
      </c>
      <c r="I12" s="163">
        <v>51</v>
      </c>
      <c r="J12" s="163">
        <v>55</v>
      </c>
      <c r="K12" s="159" t="s">
        <v>0</v>
      </c>
      <c r="L12" s="207" t="s">
        <v>376</v>
      </c>
      <c r="M12" s="164" t="s">
        <v>371</v>
      </c>
      <c r="N12" s="164" t="s">
        <v>370</v>
      </c>
    </row>
    <row r="13" spans="1:14" s="23" customFormat="1" ht="41.4" x14ac:dyDescent="0.3">
      <c r="A13" s="165"/>
      <c r="B13" s="352"/>
      <c r="C13" s="165" t="s">
        <v>1</v>
      </c>
      <c r="D13" s="214" t="s">
        <v>392</v>
      </c>
      <c r="E13" s="165" t="s">
        <v>1</v>
      </c>
      <c r="F13" s="208" t="s">
        <v>369</v>
      </c>
      <c r="G13" s="159" t="s">
        <v>1</v>
      </c>
      <c r="H13" s="351" t="s">
        <v>162</v>
      </c>
      <c r="I13" s="164">
        <v>51</v>
      </c>
      <c r="J13" s="164">
        <v>55</v>
      </c>
      <c r="K13" s="165" t="s">
        <v>1</v>
      </c>
      <c r="L13" s="166" t="s">
        <v>303</v>
      </c>
      <c r="M13" s="168"/>
      <c r="N13" s="168"/>
    </row>
    <row r="14" spans="1:14" s="23" customFormat="1" ht="27.6" x14ac:dyDescent="0.3">
      <c r="A14" s="169"/>
      <c r="B14" s="353"/>
      <c r="C14" s="169"/>
      <c r="D14" s="209"/>
      <c r="E14" s="169" t="s">
        <v>2</v>
      </c>
      <c r="F14" s="170" t="s">
        <v>300</v>
      </c>
      <c r="G14" s="171"/>
      <c r="H14" s="353"/>
      <c r="I14" s="172"/>
      <c r="J14" s="172"/>
      <c r="K14" s="169" t="s">
        <v>2</v>
      </c>
      <c r="L14" s="209" t="s">
        <v>377</v>
      </c>
      <c r="M14" s="172"/>
      <c r="N14" s="172"/>
    </row>
    <row r="15" spans="1:14" s="23" customFormat="1" ht="66" customHeight="1" x14ac:dyDescent="0.3">
      <c r="A15" s="159" t="s">
        <v>1</v>
      </c>
      <c r="B15" s="351" t="s">
        <v>297</v>
      </c>
      <c r="C15" s="159" t="s">
        <v>0</v>
      </c>
      <c r="D15" s="207" t="s">
        <v>372</v>
      </c>
      <c r="E15" s="159" t="s">
        <v>0</v>
      </c>
      <c r="F15" s="207" t="s">
        <v>374</v>
      </c>
      <c r="G15" s="354" t="s">
        <v>163</v>
      </c>
      <c r="H15" s="351"/>
      <c r="I15" s="164">
        <v>71</v>
      </c>
      <c r="J15" s="164">
        <v>75</v>
      </c>
      <c r="K15" s="159" t="s">
        <v>0</v>
      </c>
      <c r="L15" s="207" t="s">
        <v>378</v>
      </c>
      <c r="M15" s="164" t="s">
        <v>371</v>
      </c>
      <c r="N15" s="164" t="s">
        <v>387</v>
      </c>
    </row>
    <row r="16" spans="1:14" s="23" customFormat="1" ht="55.2" x14ac:dyDescent="0.3">
      <c r="A16" s="165"/>
      <c r="B16" s="352"/>
      <c r="C16" s="165" t="s">
        <v>1</v>
      </c>
      <c r="D16" s="208" t="s">
        <v>373</v>
      </c>
      <c r="E16" s="165" t="s">
        <v>1</v>
      </c>
      <c r="F16" s="208" t="s">
        <v>375</v>
      </c>
      <c r="G16" s="355"/>
      <c r="H16" s="353"/>
      <c r="I16" s="172"/>
      <c r="J16" s="172"/>
      <c r="K16" s="165"/>
      <c r="L16" s="166"/>
      <c r="M16" s="168"/>
      <c r="N16" s="168"/>
    </row>
    <row r="17" spans="1:14" s="23" customFormat="1" ht="66" customHeight="1" x14ac:dyDescent="0.3">
      <c r="A17" s="169"/>
      <c r="B17" s="353"/>
      <c r="C17" s="169"/>
      <c r="D17" s="209"/>
      <c r="E17" s="169" t="s">
        <v>2</v>
      </c>
      <c r="F17" s="170" t="s">
        <v>302</v>
      </c>
      <c r="G17" s="343" t="s">
        <v>189</v>
      </c>
      <c r="H17" s="344"/>
      <c r="I17" s="163">
        <v>71</v>
      </c>
      <c r="J17" s="163">
        <v>75</v>
      </c>
      <c r="K17" s="169" t="s">
        <v>1</v>
      </c>
      <c r="L17" s="209" t="s">
        <v>379</v>
      </c>
      <c r="M17" s="172"/>
      <c r="N17" s="172"/>
    </row>
    <row r="18" spans="1:14" x14ac:dyDescent="0.3">
      <c r="B18" s="1"/>
      <c r="D18" s="1"/>
      <c r="F18" s="1"/>
      <c r="H18" s="1"/>
      <c r="I18" s="4"/>
      <c r="J18" s="5"/>
      <c r="K18" s="1"/>
      <c r="M18" s="4"/>
      <c r="N18" s="4"/>
    </row>
    <row r="19" spans="1:14" x14ac:dyDescent="0.3">
      <c r="B19" s="1"/>
      <c r="D19" s="1"/>
      <c r="F19" s="1"/>
      <c r="H19" s="1"/>
      <c r="I19" s="4"/>
      <c r="J19" s="5"/>
      <c r="K19" s="1"/>
      <c r="M19" s="4"/>
      <c r="N19" s="4"/>
    </row>
    <row r="20" spans="1:14" x14ac:dyDescent="0.3">
      <c r="B20" s="1"/>
      <c r="D20" s="1"/>
      <c r="F20" s="1"/>
      <c r="H20" s="1"/>
      <c r="I20" s="4"/>
      <c r="J20" s="5"/>
      <c r="K20" s="1"/>
      <c r="M20" s="4"/>
      <c r="N20" s="4"/>
    </row>
    <row r="21" spans="1:14" x14ac:dyDescent="0.3">
      <c r="B21" s="1"/>
      <c r="D21" s="1"/>
      <c r="F21" s="1"/>
      <c r="H21" s="1"/>
      <c r="I21" s="4"/>
      <c r="J21" s="5"/>
      <c r="K21" s="1"/>
      <c r="M21" s="4"/>
      <c r="N21" s="4"/>
    </row>
    <row r="22" spans="1:14" x14ac:dyDescent="0.3">
      <c r="B22" s="1"/>
      <c r="D22" s="1"/>
      <c r="F22" s="1"/>
      <c r="H22" s="1"/>
      <c r="I22" s="4"/>
      <c r="J22" s="5"/>
      <c r="K22" s="1"/>
      <c r="M22" s="4"/>
      <c r="N22" s="4"/>
    </row>
    <row r="23" spans="1:14" x14ac:dyDescent="0.3">
      <c r="B23" s="1"/>
      <c r="D23" s="1"/>
      <c r="F23" s="1"/>
      <c r="H23" s="1"/>
      <c r="I23" s="4"/>
      <c r="J23" s="5"/>
      <c r="K23" s="1"/>
      <c r="M23" s="4"/>
      <c r="N23" s="4"/>
    </row>
    <row r="24" spans="1:14" x14ac:dyDescent="0.3">
      <c r="B24" s="1"/>
      <c r="D24" s="1"/>
      <c r="F24" s="1"/>
      <c r="H24" s="1"/>
      <c r="I24" s="4"/>
      <c r="J24" s="5"/>
      <c r="K24" s="1"/>
      <c r="M24" s="4"/>
      <c r="N24" s="4"/>
    </row>
    <row r="25" spans="1:14" x14ac:dyDescent="0.3">
      <c r="B25" s="1"/>
      <c r="D25" s="1"/>
      <c r="F25" s="1"/>
      <c r="H25" s="1"/>
      <c r="I25" s="4"/>
      <c r="J25" s="5"/>
      <c r="K25" s="1"/>
      <c r="M25" s="4"/>
      <c r="N25" s="4"/>
    </row>
    <row r="26" spans="1:14" x14ac:dyDescent="0.3">
      <c r="B26" s="1"/>
      <c r="D26" s="1"/>
      <c r="F26" s="1"/>
      <c r="H26" s="1"/>
      <c r="I26" s="4"/>
      <c r="J26" s="5"/>
      <c r="K26" s="1"/>
      <c r="M26" s="4"/>
      <c r="N26" s="4"/>
    </row>
    <row r="27" spans="1:14" x14ac:dyDescent="0.3">
      <c r="B27" s="1"/>
      <c r="D27" s="1"/>
      <c r="F27" s="1"/>
      <c r="H27" s="1"/>
      <c r="I27" s="4"/>
      <c r="J27" s="5"/>
      <c r="K27" s="1"/>
      <c r="M27" s="4"/>
      <c r="N27" s="4"/>
    </row>
    <row r="28" spans="1:14" x14ac:dyDescent="0.3">
      <c r="B28" s="1"/>
      <c r="D28" s="1"/>
      <c r="F28" s="1"/>
      <c r="H28" s="1"/>
      <c r="I28" s="4"/>
      <c r="J28" s="5"/>
      <c r="K28" s="1"/>
      <c r="M28" s="4"/>
      <c r="N28" s="4"/>
    </row>
    <row r="29" spans="1:14" x14ac:dyDescent="0.3">
      <c r="B29" s="1"/>
      <c r="D29" s="1"/>
      <c r="F29" s="1"/>
      <c r="H29" s="1"/>
      <c r="I29" s="4"/>
      <c r="J29" s="5"/>
      <c r="K29" s="1"/>
      <c r="M29" s="4"/>
      <c r="N29" s="4"/>
    </row>
    <row r="30" spans="1:14" x14ac:dyDescent="0.3">
      <c r="B30" s="1"/>
      <c r="D30" s="1"/>
      <c r="F30" s="1"/>
      <c r="H30" s="1"/>
      <c r="I30" s="4"/>
      <c r="J30" s="5"/>
      <c r="K30" s="1"/>
      <c r="M30" s="4"/>
      <c r="N30" s="4"/>
    </row>
    <row r="31" spans="1:14" x14ac:dyDescent="0.3">
      <c r="B31" s="1"/>
      <c r="D31" s="1"/>
      <c r="F31" s="1"/>
      <c r="H31" s="1"/>
      <c r="I31" s="4"/>
      <c r="J31" s="5"/>
      <c r="K31" s="1"/>
      <c r="M31" s="4"/>
      <c r="N31" s="4"/>
    </row>
    <row r="32" spans="1:14" x14ac:dyDescent="0.3">
      <c r="B32" s="1"/>
      <c r="D32" s="1"/>
      <c r="F32" s="1"/>
      <c r="H32" s="1"/>
      <c r="I32" s="4"/>
      <c r="J32" s="5"/>
      <c r="K32" s="1"/>
      <c r="M32" s="4"/>
      <c r="N32" s="4"/>
    </row>
    <row r="33" spans="2:14" s="2" customFormat="1" x14ac:dyDescent="0.3">
      <c r="B33" s="1"/>
      <c r="C33" s="6"/>
      <c r="D33" s="1"/>
      <c r="E33" s="6"/>
      <c r="F33" s="1"/>
      <c r="G33" s="6"/>
      <c r="H33" s="1"/>
      <c r="I33" s="4"/>
      <c r="J33" s="5"/>
      <c r="K33" s="1"/>
      <c r="L33" s="1"/>
      <c r="M33" s="4"/>
      <c r="N33" s="4"/>
    </row>
    <row r="34" spans="2:14" s="2" customFormat="1" x14ac:dyDescent="0.3">
      <c r="B34" s="1"/>
      <c r="C34" s="6"/>
      <c r="D34" s="1"/>
      <c r="E34" s="6"/>
      <c r="F34" s="1"/>
      <c r="G34" s="6"/>
      <c r="H34" s="1"/>
      <c r="I34" s="4"/>
      <c r="J34" s="5"/>
      <c r="K34" s="1"/>
      <c r="L34" s="1"/>
      <c r="M34" s="4"/>
      <c r="N34" s="4"/>
    </row>
    <row r="35" spans="2:14" s="2" customFormat="1" x14ac:dyDescent="0.3">
      <c r="B35" s="1"/>
      <c r="C35" s="6"/>
      <c r="D35" s="1"/>
      <c r="E35" s="6"/>
      <c r="F35" s="1"/>
      <c r="G35" s="6"/>
      <c r="H35" s="1"/>
      <c r="I35" s="4"/>
      <c r="J35" s="5"/>
      <c r="K35" s="1"/>
      <c r="L35" s="1"/>
      <c r="M35" s="4"/>
      <c r="N35" s="4"/>
    </row>
    <row r="36" spans="2:14" s="2" customFormat="1" x14ac:dyDescent="0.3">
      <c r="B36" s="1"/>
      <c r="C36" s="6"/>
      <c r="D36" s="1"/>
      <c r="E36" s="6"/>
      <c r="F36" s="1"/>
      <c r="G36" s="6"/>
      <c r="H36" s="1"/>
      <c r="I36" s="4"/>
      <c r="J36" s="5"/>
      <c r="K36" s="1"/>
      <c r="L36" s="1"/>
      <c r="M36" s="4"/>
      <c r="N36" s="4"/>
    </row>
    <row r="37" spans="2:14" s="2" customFormat="1" x14ac:dyDescent="0.3">
      <c r="B37" s="1"/>
      <c r="C37" s="6"/>
      <c r="D37" s="1"/>
      <c r="E37" s="6"/>
      <c r="F37" s="1"/>
      <c r="G37" s="6"/>
      <c r="H37" s="1"/>
      <c r="I37" s="4"/>
      <c r="J37" s="5"/>
      <c r="K37" s="1"/>
      <c r="L37" s="1"/>
      <c r="M37" s="4"/>
      <c r="N37" s="4"/>
    </row>
    <row r="38" spans="2:14" s="2" customFormat="1" x14ac:dyDescent="0.3">
      <c r="B38" s="1"/>
      <c r="C38" s="6"/>
      <c r="D38" s="1"/>
      <c r="E38" s="6"/>
      <c r="F38" s="1"/>
      <c r="G38" s="6"/>
      <c r="H38" s="1"/>
      <c r="I38" s="4"/>
      <c r="J38" s="5"/>
      <c r="K38" s="1"/>
      <c r="L38" s="1"/>
      <c r="M38" s="4"/>
      <c r="N38" s="4"/>
    </row>
    <row r="39" spans="2:14" s="2" customFormat="1" x14ac:dyDescent="0.3">
      <c r="B39" s="1"/>
      <c r="C39" s="6"/>
      <c r="D39" s="1"/>
      <c r="E39" s="6"/>
      <c r="F39" s="1"/>
      <c r="G39" s="6"/>
      <c r="H39" s="1"/>
      <c r="I39" s="4"/>
      <c r="J39" s="5"/>
      <c r="K39" s="1"/>
      <c r="L39" s="1"/>
      <c r="M39" s="4"/>
      <c r="N39" s="4"/>
    </row>
    <row r="40" spans="2:14" s="2" customFormat="1" x14ac:dyDescent="0.3">
      <c r="B40" s="1"/>
      <c r="C40" s="6"/>
      <c r="D40" s="1"/>
      <c r="E40" s="6"/>
      <c r="F40" s="1"/>
      <c r="G40" s="6"/>
      <c r="H40" s="1"/>
      <c r="I40" s="4"/>
      <c r="J40" s="5"/>
      <c r="K40" s="1"/>
      <c r="L40" s="1"/>
      <c r="M40" s="4"/>
      <c r="N40" s="4"/>
    </row>
    <row r="41" spans="2:14" s="2" customFormat="1" x14ac:dyDescent="0.3">
      <c r="B41" s="1"/>
      <c r="C41" s="6"/>
      <c r="D41" s="1"/>
      <c r="E41" s="6"/>
      <c r="F41" s="1"/>
      <c r="G41" s="6"/>
      <c r="H41" s="1"/>
      <c r="I41" s="4"/>
      <c r="J41" s="5"/>
      <c r="K41" s="1"/>
      <c r="L41" s="1"/>
      <c r="M41" s="4"/>
      <c r="N41" s="4"/>
    </row>
    <row r="42" spans="2:14" s="2" customFormat="1" x14ac:dyDescent="0.3">
      <c r="B42" s="1"/>
      <c r="C42" s="6"/>
      <c r="D42" s="1"/>
      <c r="E42" s="6"/>
      <c r="F42" s="1"/>
      <c r="G42" s="6"/>
      <c r="H42" s="1"/>
      <c r="I42" s="4"/>
      <c r="J42" s="5"/>
      <c r="K42" s="1"/>
      <c r="L42" s="1"/>
      <c r="M42" s="4"/>
      <c r="N42" s="4"/>
    </row>
    <row r="43" spans="2:14" s="2" customFormat="1" x14ac:dyDescent="0.3">
      <c r="B43" s="1"/>
      <c r="C43" s="6"/>
      <c r="D43" s="1"/>
      <c r="E43" s="6"/>
      <c r="F43" s="1"/>
      <c r="G43" s="6"/>
      <c r="H43" s="1"/>
      <c r="I43" s="4"/>
      <c r="J43" s="5"/>
      <c r="K43" s="1"/>
      <c r="L43" s="1"/>
      <c r="M43" s="4"/>
      <c r="N43" s="4"/>
    </row>
    <row r="44" spans="2:14" s="2" customFormat="1" x14ac:dyDescent="0.3">
      <c r="B44" s="1"/>
      <c r="C44" s="6"/>
      <c r="D44" s="1"/>
      <c r="E44" s="6"/>
      <c r="F44" s="1"/>
      <c r="G44" s="6"/>
      <c r="H44" s="1"/>
      <c r="I44" s="4"/>
      <c r="J44" s="5"/>
      <c r="K44" s="1"/>
      <c r="L44" s="1"/>
      <c r="M44" s="4"/>
      <c r="N44" s="4"/>
    </row>
    <row r="45" spans="2:14" s="2" customFormat="1" x14ac:dyDescent="0.3">
      <c r="B45" s="1"/>
      <c r="C45" s="6"/>
      <c r="D45" s="1"/>
      <c r="E45" s="6"/>
      <c r="F45" s="1"/>
      <c r="G45" s="6"/>
      <c r="H45" s="1"/>
      <c r="I45" s="4"/>
      <c r="J45" s="5"/>
      <c r="K45" s="1"/>
      <c r="L45" s="1"/>
      <c r="M45" s="4"/>
      <c r="N45" s="4"/>
    </row>
    <row r="46" spans="2:14" s="2" customFormat="1" x14ac:dyDescent="0.3">
      <c r="B46" s="1"/>
      <c r="C46" s="6"/>
      <c r="D46" s="1"/>
      <c r="E46" s="6"/>
      <c r="F46" s="1"/>
      <c r="G46" s="6"/>
      <c r="H46" s="1"/>
      <c r="I46" s="4"/>
      <c r="J46" s="5"/>
      <c r="K46" s="1"/>
      <c r="L46" s="1"/>
      <c r="M46" s="4"/>
      <c r="N46" s="4"/>
    </row>
    <row r="47" spans="2:14" s="2" customFormat="1" x14ac:dyDescent="0.3">
      <c r="B47" s="1"/>
      <c r="C47" s="6"/>
      <c r="D47" s="1"/>
      <c r="E47" s="6"/>
      <c r="F47" s="1"/>
      <c r="G47" s="6"/>
      <c r="H47" s="1"/>
      <c r="I47" s="4"/>
      <c r="J47" s="5"/>
      <c r="K47" s="1"/>
      <c r="L47" s="1"/>
      <c r="M47" s="4"/>
      <c r="N47" s="4"/>
    </row>
    <row r="48" spans="2:14" s="2" customFormat="1" x14ac:dyDescent="0.3">
      <c r="B48" s="1"/>
      <c r="C48" s="6"/>
      <c r="D48" s="1"/>
      <c r="E48" s="6"/>
      <c r="F48" s="1"/>
      <c r="G48" s="6"/>
      <c r="H48" s="1"/>
      <c r="I48" s="4"/>
      <c r="J48" s="5"/>
      <c r="K48" s="1"/>
      <c r="L48" s="1"/>
      <c r="M48" s="4"/>
      <c r="N48" s="4"/>
    </row>
    <row r="49" spans="2:14" s="2" customFormat="1" x14ac:dyDescent="0.3">
      <c r="B49" s="1"/>
      <c r="C49" s="6"/>
      <c r="D49" s="1"/>
      <c r="E49" s="6"/>
      <c r="F49" s="1"/>
      <c r="G49" s="6"/>
      <c r="H49" s="1"/>
      <c r="I49" s="4"/>
      <c r="J49" s="5"/>
      <c r="K49" s="1"/>
      <c r="L49" s="1"/>
      <c r="M49" s="4"/>
      <c r="N49" s="4"/>
    </row>
    <row r="50" spans="2:14" s="2" customFormat="1" x14ac:dyDescent="0.3">
      <c r="B50" s="1"/>
      <c r="C50" s="6"/>
      <c r="D50" s="1"/>
      <c r="E50" s="6"/>
      <c r="F50" s="1"/>
      <c r="G50" s="6"/>
      <c r="H50" s="1"/>
      <c r="I50" s="4"/>
      <c r="J50" s="5"/>
      <c r="K50" s="1"/>
      <c r="L50" s="1"/>
      <c r="M50" s="4"/>
      <c r="N50" s="4"/>
    </row>
    <row r="51" spans="2:14" s="2" customFormat="1" x14ac:dyDescent="0.3">
      <c r="B51" s="1"/>
      <c r="C51" s="6"/>
      <c r="D51" s="1"/>
      <c r="E51" s="6"/>
      <c r="F51" s="1"/>
      <c r="G51" s="6"/>
      <c r="H51" s="1"/>
      <c r="I51" s="4"/>
      <c r="J51" s="5"/>
      <c r="K51" s="1"/>
      <c r="L51" s="1"/>
      <c r="M51" s="4"/>
      <c r="N51" s="4"/>
    </row>
    <row r="52" spans="2:14" s="2" customFormat="1" x14ac:dyDescent="0.3">
      <c r="B52" s="1"/>
      <c r="C52" s="6"/>
      <c r="D52" s="1"/>
      <c r="E52" s="6"/>
      <c r="F52" s="1"/>
      <c r="G52" s="6"/>
      <c r="H52" s="1"/>
      <c r="I52" s="4"/>
      <c r="J52" s="5"/>
      <c r="K52" s="1"/>
      <c r="L52" s="1"/>
      <c r="M52" s="4"/>
      <c r="N52" s="4"/>
    </row>
    <row r="53" spans="2:14" s="2" customFormat="1" x14ac:dyDescent="0.3">
      <c r="B53" s="1"/>
      <c r="C53" s="6"/>
      <c r="D53" s="1"/>
      <c r="E53" s="6"/>
      <c r="F53" s="1"/>
      <c r="G53" s="6"/>
      <c r="H53" s="1"/>
      <c r="I53" s="4"/>
      <c r="J53" s="5"/>
      <c r="K53" s="1"/>
      <c r="L53" s="1"/>
      <c r="M53" s="4"/>
      <c r="N53" s="4"/>
    </row>
    <row r="54" spans="2:14" s="2" customFormat="1" x14ac:dyDescent="0.3">
      <c r="B54" s="1"/>
      <c r="C54" s="6"/>
      <c r="D54" s="1"/>
      <c r="E54" s="6"/>
      <c r="F54" s="1"/>
      <c r="G54" s="6"/>
      <c r="H54" s="1"/>
      <c r="I54" s="4"/>
      <c r="J54" s="5"/>
      <c r="K54" s="1"/>
      <c r="L54" s="1"/>
      <c r="M54" s="4"/>
      <c r="N54" s="4"/>
    </row>
    <row r="55" spans="2:14" s="2" customFormat="1" x14ac:dyDescent="0.3">
      <c r="B55" s="1"/>
      <c r="C55" s="6"/>
      <c r="D55" s="1"/>
      <c r="E55" s="6"/>
      <c r="F55" s="1"/>
      <c r="G55" s="6"/>
      <c r="H55" s="1"/>
      <c r="I55" s="4"/>
      <c r="J55" s="5"/>
      <c r="K55" s="1"/>
      <c r="L55" s="1"/>
      <c r="M55" s="4"/>
      <c r="N55" s="4"/>
    </row>
    <row r="56" spans="2:14" s="2" customFormat="1" x14ac:dyDescent="0.3">
      <c r="B56" s="1"/>
      <c r="C56" s="6"/>
      <c r="D56" s="1"/>
      <c r="E56" s="6"/>
      <c r="F56" s="1"/>
      <c r="G56" s="6"/>
      <c r="H56" s="1"/>
      <c r="I56" s="4"/>
      <c r="J56" s="5"/>
      <c r="K56" s="1"/>
      <c r="L56" s="1"/>
      <c r="M56" s="4"/>
      <c r="N56" s="4"/>
    </row>
    <row r="57" spans="2:14" s="2" customFormat="1" x14ac:dyDescent="0.3">
      <c r="B57" s="1"/>
      <c r="C57" s="6"/>
      <c r="D57" s="1"/>
      <c r="E57" s="6"/>
      <c r="F57" s="1"/>
      <c r="G57" s="6"/>
      <c r="H57" s="1"/>
      <c r="I57" s="4"/>
      <c r="J57" s="5"/>
      <c r="K57" s="1"/>
      <c r="L57" s="1"/>
      <c r="M57" s="4"/>
      <c r="N57" s="4"/>
    </row>
    <row r="58" spans="2:14" s="2" customFormat="1" x14ac:dyDescent="0.3">
      <c r="B58" s="1"/>
      <c r="C58" s="6"/>
      <c r="D58" s="1"/>
      <c r="E58" s="6"/>
      <c r="F58" s="1"/>
      <c r="G58" s="6"/>
      <c r="H58" s="1"/>
      <c r="I58" s="4"/>
      <c r="J58" s="5"/>
      <c r="K58" s="1"/>
      <c r="L58" s="1"/>
      <c r="M58" s="4"/>
      <c r="N58" s="4"/>
    </row>
    <row r="59" spans="2:14" s="2" customFormat="1" x14ac:dyDescent="0.3">
      <c r="B59" s="1"/>
      <c r="C59" s="6"/>
      <c r="D59" s="1"/>
      <c r="E59" s="6"/>
      <c r="F59" s="1"/>
      <c r="G59" s="6"/>
      <c r="H59" s="1"/>
      <c r="I59" s="4"/>
      <c r="J59" s="5"/>
      <c r="K59" s="1"/>
      <c r="L59" s="1"/>
      <c r="M59" s="4"/>
      <c r="N59" s="4"/>
    </row>
    <row r="60" spans="2:14" s="2" customFormat="1" x14ac:dyDescent="0.3">
      <c r="B60" s="1"/>
      <c r="C60" s="6"/>
      <c r="D60" s="1"/>
      <c r="E60" s="6"/>
      <c r="F60" s="1"/>
      <c r="G60" s="6"/>
      <c r="H60" s="1"/>
      <c r="I60" s="4"/>
      <c r="J60" s="5"/>
      <c r="K60" s="1"/>
      <c r="L60" s="1"/>
      <c r="M60" s="4"/>
      <c r="N60" s="4"/>
    </row>
    <row r="61" spans="2:14" s="2" customFormat="1" x14ac:dyDescent="0.3">
      <c r="B61" s="1"/>
      <c r="C61" s="6"/>
      <c r="D61" s="1"/>
      <c r="E61" s="6"/>
      <c r="F61" s="1"/>
      <c r="G61" s="6"/>
      <c r="H61" s="1"/>
      <c r="I61" s="4"/>
      <c r="J61" s="5"/>
      <c r="K61" s="1"/>
      <c r="L61" s="1"/>
      <c r="M61" s="4"/>
      <c r="N61" s="4"/>
    </row>
    <row r="62" spans="2:14" s="2" customFormat="1" x14ac:dyDescent="0.3">
      <c r="B62" s="1"/>
      <c r="C62" s="6"/>
      <c r="D62" s="1"/>
      <c r="E62" s="6"/>
      <c r="F62" s="1"/>
      <c r="G62" s="6"/>
      <c r="H62" s="1"/>
      <c r="I62" s="4"/>
      <c r="J62" s="5"/>
      <c r="K62" s="1"/>
      <c r="L62" s="1"/>
      <c r="M62" s="4"/>
      <c r="N62" s="4"/>
    </row>
    <row r="63" spans="2:14" s="2" customFormat="1" x14ac:dyDescent="0.3">
      <c r="B63" s="1"/>
      <c r="C63" s="6"/>
      <c r="D63" s="1"/>
      <c r="E63" s="6"/>
      <c r="F63" s="1"/>
      <c r="G63" s="6"/>
      <c r="H63" s="1"/>
      <c r="I63" s="4"/>
      <c r="J63" s="5"/>
      <c r="K63" s="1"/>
      <c r="L63" s="1"/>
      <c r="M63" s="4"/>
      <c r="N63" s="4"/>
    </row>
    <row r="64" spans="2:14" s="2" customFormat="1" x14ac:dyDescent="0.3">
      <c r="B64" s="1"/>
      <c r="C64" s="6"/>
      <c r="D64" s="1"/>
      <c r="E64" s="6"/>
      <c r="F64" s="1"/>
      <c r="G64" s="6"/>
      <c r="H64" s="1"/>
      <c r="I64" s="4"/>
      <c r="J64" s="5"/>
      <c r="K64" s="1"/>
      <c r="L64" s="1"/>
      <c r="M64" s="4"/>
      <c r="N64" s="4"/>
    </row>
    <row r="65" spans="2:14" s="2" customFormat="1" x14ac:dyDescent="0.3">
      <c r="B65" s="1"/>
      <c r="C65" s="6"/>
      <c r="D65" s="1"/>
      <c r="E65" s="6"/>
      <c r="F65" s="1"/>
      <c r="G65" s="6"/>
      <c r="H65" s="1"/>
      <c r="I65" s="4"/>
      <c r="J65" s="5"/>
      <c r="K65" s="1"/>
      <c r="L65" s="1"/>
      <c r="M65" s="4"/>
      <c r="N65" s="4"/>
    </row>
  </sheetData>
  <mergeCells count="19">
    <mergeCell ref="N9:N10"/>
    <mergeCell ref="A7:B7"/>
    <mergeCell ref="A3:N3"/>
    <mergeCell ref="A4:N4"/>
    <mergeCell ref="A6:B6"/>
    <mergeCell ref="K9:L10"/>
    <mergeCell ref="M9:M10"/>
    <mergeCell ref="I9:J9"/>
    <mergeCell ref="A8:B8"/>
    <mergeCell ref="G17:H17"/>
    <mergeCell ref="A9:B10"/>
    <mergeCell ref="C9:D10"/>
    <mergeCell ref="E9:F10"/>
    <mergeCell ref="G9:H10"/>
    <mergeCell ref="A11:B11"/>
    <mergeCell ref="B12:B14"/>
    <mergeCell ref="B15:B17"/>
    <mergeCell ref="G15:H16"/>
    <mergeCell ref="H13:H14"/>
  </mergeCells>
  <pageMargins left="0.53" right="0.56000000000000005" top="0.74" bottom="0.49" header="0.31496062992125984" footer="0.31496062992125984"/>
  <pageSetup paperSize="9" scale="65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57"/>
  <sheetViews>
    <sheetView tabSelected="1" topLeftCell="A81" zoomScale="85" zoomScaleNormal="85" workbookViewId="0">
      <selection activeCell="A85" sqref="A85:AD157"/>
    </sheetView>
  </sheetViews>
  <sheetFormatPr defaultColWidth="9.109375" defaultRowHeight="13.8" x14ac:dyDescent="0.3"/>
  <cols>
    <col min="1" max="1" width="2.6640625" style="2" customWidth="1"/>
    <col min="2" max="2" width="14.88671875" style="2" customWidth="1"/>
    <col min="3" max="3" width="2.6640625" style="6" customWidth="1"/>
    <col min="4" max="4" width="14.88671875" style="2" customWidth="1"/>
    <col min="5" max="5" width="2.6640625" style="6" customWidth="1"/>
    <col min="6" max="6" width="14.88671875" style="2" customWidth="1"/>
    <col min="7" max="9" width="2.44140625" style="6" customWidth="1"/>
    <col min="10" max="10" width="2.6640625" style="6" customWidth="1"/>
    <col min="11" max="11" width="14.88671875" style="1" customWidth="1"/>
    <col min="12" max="12" width="2.6640625" style="6" customWidth="1"/>
    <col min="13" max="13" width="14.88671875" style="1" customWidth="1"/>
    <col min="14" max="15" width="6.33203125" style="2" customWidth="1"/>
    <col min="16" max="16" width="7.33203125" style="1" bestFit="1" customWidth="1"/>
    <col min="17" max="17" width="6.33203125" style="2" customWidth="1"/>
    <col min="18" max="18" width="7.33203125" style="1" bestFit="1" customWidth="1"/>
    <col min="19" max="19" width="6.33203125" style="2" customWidth="1"/>
    <col min="20" max="20" width="7.33203125" style="1" bestFit="1" customWidth="1"/>
    <col min="21" max="21" width="5.88671875" style="2" bestFit="1" customWidth="1"/>
    <col min="22" max="22" width="7.33203125" style="1" bestFit="1" customWidth="1"/>
    <col min="23" max="23" width="6.33203125" style="2" customWidth="1"/>
    <col min="24" max="24" width="7" style="1" bestFit="1" customWidth="1"/>
    <col min="25" max="25" width="6.33203125" style="2" customWidth="1"/>
    <col min="26" max="26" width="7.33203125" style="1" bestFit="1" customWidth="1"/>
    <col min="27" max="27" width="6.33203125" style="2" customWidth="1"/>
    <col min="28" max="28" width="7.5546875" style="1" bestFit="1" customWidth="1"/>
    <col min="29" max="30" width="9.109375" style="2" customWidth="1"/>
    <col min="31" max="16384" width="9.109375" style="1"/>
  </cols>
  <sheetData>
    <row r="2" spans="1:30" ht="15.75" x14ac:dyDescent="0.25">
      <c r="A2" s="326" t="s">
        <v>409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6"/>
      <c r="AD2" s="326"/>
    </row>
    <row r="3" spans="1:30" ht="15.75" x14ac:dyDescent="0.25">
      <c r="A3" s="326" t="s">
        <v>397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  <c r="AB3" s="326"/>
      <c r="AC3" s="326"/>
      <c r="AD3" s="326"/>
    </row>
    <row r="4" spans="1:30" ht="15.75" x14ac:dyDescent="0.25">
      <c r="A4" s="326" t="s">
        <v>398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</row>
    <row r="5" spans="1:30" ht="15.75" x14ac:dyDescent="0.25">
      <c r="A5" s="326"/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</row>
    <row r="6" spans="1:30" s="85" customFormat="1" ht="16.5" x14ac:dyDescent="0.3">
      <c r="A6" s="99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</row>
    <row r="7" spans="1:30" s="85" customFormat="1" ht="16.5" x14ac:dyDescent="0.3">
      <c r="A7" s="99"/>
      <c r="B7" s="84" t="s">
        <v>171</v>
      </c>
      <c r="C7" s="84" t="s">
        <v>22</v>
      </c>
      <c r="D7" s="84" t="s">
        <v>173</v>
      </c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</row>
    <row r="8" spans="1:30" s="85" customFormat="1" ht="16.5" x14ac:dyDescent="0.3">
      <c r="A8" s="99"/>
      <c r="B8" s="84" t="s">
        <v>172</v>
      </c>
      <c r="C8" s="84" t="s">
        <v>22</v>
      </c>
      <c r="D8" s="84" t="s">
        <v>393</v>
      </c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</row>
    <row r="9" spans="1:30" s="85" customFormat="1" ht="16.5" x14ac:dyDescent="0.3">
      <c r="A9" s="99"/>
      <c r="B9" s="84"/>
      <c r="C9" s="84"/>
      <c r="D9" s="84" t="s">
        <v>181</v>
      </c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5" customFormat="1" ht="16.5" x14ac:dyDescent="0.3">
      <c r="A10" s="99"/>
      <c r="B10" s="84"/>
      <c r="C10" s="84"/>
      <c r="D10" s="84" t="s">
        <v>174</v>
      </c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5" customFormat="1" ht="16.5" x14ac:dyDescent="0.3">
      <c r="A11" s="99"/>
      <c r="B11" s="84"/>
      <c r="C11" s="84"/>
      <c r="D11" s="84" t="s">
        <v>175</v>
      </c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</row>
    <row r="12" spans="1:30" s="85" customFormat="1" ht="16.5" x14ac:dyDescent="0.3">
      <c r="A12" s="100"/>
    </row>
    <row r="13" spans="1:30" s="3" customFormat="1" ht="19.5" customHeight="1" x14ac:dyDescent="0.3">
      <c r="A13" s="388" t="s">
        <v>7</v>
      </c>
      <c r="B13" s="388"/>
      <c r="C13" s="327" t="s">
        <v>8</v>
      </c>
      <c r="D13" s="328"/>
      <c r="E13" s="327" t="s">
        <v>14</v>
      </c>
      <c r="F13" s="328"/>
      <c r="G13" s="388" t="s">
        <v>9</v>
      </c>
      <c r="H13" s="388"/>
      <c r="I13" s="388"/>
      <c r="J13" s="327" t="s">
        <v>6</v>
      </c>
      <c r="K13" s="328"/>
      <c r="L13" s="388" t="s">
        <v>10</v>
      </c>
      <c r="M13" s="388"/>
      <c r="N13" s="388" t="s">
        <v>200</v>
      </c>
      <c r="O13" s="323" t="s">
        <v>13</v>
      </c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88" t="s">
        <v>192</v>
      </c>
      <c r="AD13" s="388" t="s">
        <v>12</v>
      </c>
    </row>
    <row r="14" spans="1:30" s="3" customFormat="1" ht="55.5" customHeight="1" x14ac:dyDescent="0.3">
      <c r="A14" s="388"/>
      <c r="B14" s="388"/>
      <c r="C14" s="377"/>
      <c r="D14" s="378"/>
      <c r="E14" s="377"/>
      <c r="F14" s="378"/>
      <c r="G14" s="388"/>
      <c r="H14" s="388"/>
      <c r="I14" s="388"/>
      <c r="J14" s="377"/>
      <c r="K14" s="378"/>
      <c r="L14" s="388"/>
      <c r="M14" s="388"/>
      <c r="N14" s="388"/>
      <c r="O14" s="323" t="s">
        <v>194</v>
      </c>
      <c r="P14" s="323"/>
      <c r="Q14" s="323" t="s">
        <v>195</v>
      </c>
      <c r="R14" s="323"/>
      <c r="S14" s="323" t="s">
        <v>196</v>
      </c>
      <c r="T14" s="323"/>
      <c r="U14" s="323" t="s">
        <v>197</v>
      </c>
      <c r="V14" s="323"/>
      <c r="W14" s="323" t="s">
        <v>198</v>
      </c>
      <c r="X14" s="323"/>
      <c r="Y14" s="323" t="s">
        <v>199</v>
      </c>
      <c r="Z14" s="323"/>
      <c r="AA14" s="388" t="s">
        <v>11</v>
      </c>
      <c r="AB14" s="388"/>
      <c r="AC14" s="388"/>
      <c r="AD14" s="388"/>
    </row>
    <row r="15" spans="1:30" s="3" customFormat="1" ht="34.5" customHeight="1" x14ac:dyDescent="0.3">
      <c r="A15" s="388"/>
      <c r="B15" s="388"/>
      <c r="C15" s="329"/>
      <c r="D15" s="330"/>
      <c r="E15" s="329"/>
      <c r="F15" s="330"/>
      <c r="G15" s="388"/>
      <c r="H15" s="388"/>
      <c r="I15" s="388"/>
      <c r="J15" s="329"/>
      <c r="K15" s="330"/>
      <c r="L15" s="388"/>
      <c r="M15" s="388"/>
      <c r="N15" s="388"/>
      <c r="O15" s="219" t="s">
        <v>19</v>
      </c>
      <c r="P15" s="219" t="s">
        <v>18</v>
      </c>
      <c r="Q15" s="219" t="s">
        <v>19</v>
      </c>
      <c r="R15" s="219" t="s">
        <v>18</v>
      </c>
      <c r="S15" s="219" t="s">
        <v>19</v>
      </c>
      <c r="T15" s="219" t="s">
        <v>18</v>
      </c>
      <c r="U15" s="219" t="s">
        <v>19</v>
      </c>
      <c r="V15" s="219" t="s">
        <v>18</v>
      </c>
      <c r="W15" s="219" t="s">
        <v>19</v>
      </c>
      <c r="X15" s="219" t="s">
        <v>18</v>
      </c>
      <c r="Y15" s="219" t="s">
        <v>19</v>
      </c>
      <c r="Z15" s="219" t="s">
        <v>18</v>
      </c>
      <c r="AA15" s="219" t="s">
        <v>19</v>
      </c>
      <c r="AB15" s="219" t="s">
        <v>18</v>
      </c>
      <c r="AC15" s="388"/>
      <c r="AD15" s="388"/>
    </row>
    <row r="16" spans="1:30" s="23" customFormat="1" ht="42" customHeight="1" x14ac:dyDescent="0.25">
      <c r="A16" s="101" t="s">
        <v>0</v>
      </c>
      <c r="B16" s="98" t="s">
        <v>176</v>
      </c>
      <c r="C16" s="383" t="s">
        <v>177</v>
      </c>
      <c r="D16" s="384"/>
      <c r="E16" s="383" t="s">
        <v>178</v>
      </c>
      <c r="F16" s="384"/>
      <c r="G16" s="50">
        <v>1</v>
      </c>
      <c r="H16" s="51">
        <v>13</v>
      </c>
      <c r="I16" s="51" t="s">
        <v>42</v>
      </c>
      <c r="J16" s="370" t="s">
        <v>60</v>
      </c>
      <c r="K16" s="371"/>
      <c r="L16" s="370" t="s">
        <v>114</v>
      </c>
      <c r="M16" s="371"/>
      <c r="N16" s="52">
        <v>100</v>
      </c>
      <c r="O16" s="52">
        <v>100</v>
      </c>
      <c r="P16" s="53">
        <f>SUM(P17:P29)</f>
        <v>1608</v>
      </c>
      <c r="Q16" s="52">
        <v>100</v>
      </c>
      <c r="R16" s="53">
        <f>SUM(R17:R29)</f>
        <v>1684.8623999999998</v>
      </c>
      <c r="S16" s="52">
        <v>100</v>
      </c>
      <c r="T16" s="53">
        <f>SUM(T17:T29)</f>
        <v>1804.1506579200002</v>
      </c>
      <c r="U16" s="52">
        <v>100</v>
      </c>
      <c r="V16" s="53">
        <f>SUM(V17:V29)</f>
        <v>1951.9105968036481</v>
      </c>
      <c r="W16" s="52">
        <v>100</v>
      </c>
      <c r="X16" s="53">
        <f>SUM(X17:X29)</f>
        <v>2112.5528389205883</v>
      </c>
      <c r="Y16" s="52">
        <v>100</v>
      </c>
      <c r="Z16" s="53">
        <f>SUM(Z17:Z29)</f>
        <v>2287.0497034154287</v>
      </c>
      <c r="AA16" s="52">
        <v>100</v>
      </c>
      <c r="AB16" s="18">
        <f t="shared" ref="AA16:AB29" si="0">P16+R16+T16+V16+X16</f>
        <v>9161.4764936442371</v>
      </c>
      <c r="AC16" s="52"/>
      <c r="AD16" s="54"/>
    </row>
    <row r="17" spans="1:30" s="23" customFormat="1" ht="42" customHeight="1" x14ac:dyDescent="0.25">
      <c r="A17" s="102"/>
      <c r="B17" s="68"/>
      <c r="C17" s="67"/>
      <c r="D17" s="68"/>
      <c r="E17" s="67"/>
      <c r="F17" s="68"/>
      <c r="G17" s="16"/>
      <c r="H17" s="16"/>
      <c r="I17" s="16"/>
      <c r="J17" s="17" t="s">
        <v>0</v>
      </c>
      <c r="K17" s="257" t="s">
        <v>61</v>
      </c>
      <c r="L17" s="381" t="s">
        <v>123</v>
      </c>
      <c r="M17" s="382"/>
      <c r="N17" s="19">
        <v>2000</v>
      </c>
      <c r="O17" s="19">
        <v>2000</v>
      </c>
      <c r="P17" s="20">
        <v>15</v>
      </c>
      <c r="Q17" s="19">
        <v>2000</v>
      </c>
      <c r="R17" s="21">
        <f>(P17*4.78%)+P17</f>
        <v>15.717000000000001</v>
      </c>
      <c r="S17" s="19">
        <v>2200</v>
      </c>
      <c r="T17" s="21">
        <f>(R17*7.08%)+R17</f>
        <v>16.8297636</v>
      </c>
      <c r="U17" s="19">
        <v>2200</v>
      </c>
      <c r="V17" s="21">
        <f>(T17*8.19%)+T17</f>
        <v>18.20812123884</v>
      </c>
      <c r="W17" s="19">
        <v>2200</v>
      </c>
      <c r="X17" s="21">
        <f>(V17*8.23%)+V17</f>
        <v>19.706649616796533</v>
      </c>
      <c r="Y17" s="19">
        <v>2200</v>
      </c>
      <c r="Z17" s="21">
        <f>(X17*8.26%)+X17</f>
        <v>21.334418875143925</v>
      </c>
      <c r="AA17" s="107">
        <f t="shared" si="0"/>
        <v>10600</v>
      </c>
      <c r="AB17" s="18">
        <f t="shared" si="0"/>
        <v>85.461534455636524</v>
      </c>
      <c r="AC17" s="71" t="s">
        <v>119</v>
      </c>
      <c r="AD17" s="55" t="s">
        <v>15</v>
      </c>
    </row>
    <row r="18" spans="1:30" s="23" customFormat="1" ht="54.75" customHeight="1" x14ac:dyDescent="0.25">
      <c r="A18" s="102"/>
      <c r="B18" s="68"/>
      <c r="C18" s="67"/>
      <c r="D18" s="68"/>
      <c r="E18" s="67"/>
      <c r="F18" s="68"/>
      <c r="G18" s="16"/>
      <c r="H18" s="16"/>
      <c r="I18" s="16"/>
      <c r="J18" s="17" t="s">
        <v>1</v>
      </c>
      <c r="K18" s="257" t="s">
        <v>62</v>
      </c>
      <c r="L18" s="381" t="s">
        <v>124</v>
      </c>
      <c r="M18" s="382"/>
      <c r="N18" s="19">
        <v>12</v>
      </c>
      <c r="O18" s="19">
        <v>12</v>
      </c>
      <c r="P18" s="20">
        <v>250</v>
      </c>
      <c r="Q18" s="19">
        <v>12</v>
      </c>
      <c r="R18" s="21">
        <f t="shared" ref="R18:R71" si="1">(P18*4.78%)+P18</f>
        <v>261.95</v>
      </c>
      <c r="S18" s="19">
        <v>12</v>
      </c>
      <c r="T18" s="21">
        <f t="shared" ref="T18:T66" si="2">(R18*7.08%)+R18</f>
        <v>280.49606</v>
      </c>
      <c r="U18" s="19">
        <v>12</v>
      </c>
      <c r="V18" s="21">
        <f t="shared" ref="V18:V71" si="3">(T18*8.19%)+T18</f>
        <v>303.46868731400002</v>
      </c>
      <c r="W18" s="19">
        <v>12</v>
      </c>
      <c r="X18" s="21">
        <f t="shared" ref="X18:X66" si="4">(V18*8.23%)+V18</f>
        <v>328.44416027994225</v>
      </c>
      <c r="Y18" s="19">
        <v>12</v>
      </c>
      <c r="Z18" s="21">
        <f t="shared" ref="Z18:Z29" si="5">(X18*8.26%)+X18</f>
        <v>355.57364791906548</v>
      </c>
      <c r="AA18" s="18">
        <f t="shared" si="0"/>
        <v>60</v>
      </c>
      <c r="AB18" s="18">
        <f t="shared" si="0"/>
        <v>1424.3589075939424</v>
      </c>
      <c r="AC18" s="71" t="s">
        <v>119</v>
      </c>
      <c r="AD18" s="55" t="s">
        <v>15</v>
      </c>
    </row>
    <row r="19" spans="1:30" s="23" customFormat="1" ht="54.75" customHeight="1" x14ac:dyDescent="0.25">
      <c r="A19" s="102"/>
      <c r="B19" s="68"/>
      <c r="C19" s="67"/>
      <c r="D19" s="68"/>
      <c r="E19" s="67"/>
      <c r="F19" s="68"/>
      <c r="G19" s="16"/>
      <c r="H19" s="16"/>
      <c r="I19" s="16"/>
      <c r="J19" s="17" t="s">
        <v>2</v>
      </c>
      <c r="K19" s="257" t="s">
        <v>63</v>
      </c>
      <c r="L19" s="381" t="s">
        <v>125</v>
      </c>
      <c r="M19" s="382"/>
      <c r="N19" s="19">
        <v>1</v>
      </c>
      <c r="O19" s="19">
        <v>1</v>
      </c>
      <c r="P19" s="20">
        <v>240</v>
      </c>
      <c r="Q19" s="19">
        <v>1</v>
      </c>
      <c r="R19" s="21">
        <f t="shared" si="1"/>
        <v>251.47200000000001</v>
      </c>
      <c r="S19" s="19">
        <v>1</v>
      </c>
      <c r="T19" s="21">
        <f t="shared" si="2"/>
        <v>269.2762176</v>
      </c>
      <c r="U19" s="19">
        <v>1</v>
      </c>
      <c r="V19" s="21">
        <f t="shared" si="3"/>
        <v>291.32993982144001</v>
      </c>
      <c r="W19" s="19">
        <v>1</v>
      </c>
      <c r="X19" s="21">
        <f t="shared" si="4"/>
        <v>315.30639386874452</v>
      </c>
      <c r="Y19" s="19">
        <v>1</v>
      </c>
      <c r="Z19" s="21">
        <f t="shared" si="5"/>
        <v>341.3507020023028</v>
      </c>
      <c r="AA19" s="18">
        <f t="shared" si="0"/>
        <v>5</v>
      </c>
      <c r="AB19" s="18">
        <f t="shared" si="0"/>
        <v>1367.3845512901844</v>
      </c>
      <c r="AC19" s="71" t="s">
        <v>119</v>
      </c>
      <c r="AD19" s="55" t="s">
        <v>15</v>
      </c>
    </row>
    <row r="20" spans="1:30" s="23" customFormat="1" ht="42" customHeight="1" x14ac:dyDescent="0.25">
      <c r="A20" s="102"/>
      <c r="B20" s="68"/>
      <c r="C20" s="67"/>
      <c r="D20" s="68"/>
      <c r="E20" s="67"/>
      <c r="F20" s="68"/>
      <c r="G20" s="16"/>
      <c r="H20" s="16"/>
      <c r="I20" s="16"/>
      <c r="J20" s="17" t="s">
        <v>3</v>
      </c>
      <c r="K20" s="257" t="s">
        <v>64</v>
      </c>
      <c r="L20" s="381" t="s">
        <v>126</v>
      </c>
      <c r="M20" s="382"/>
      <c r="N20" s="19">
        <v>12</v>
      </c>
      <c r="O20" s="19">
        <v>12</v>
      </c>
      <c r="P20" s="20">
        <v>45</v>
      </c>
      <c r="Q20" s="19">
        <v>12</v>
      </c>
      <c r="R20" s="21">
        <f t="shared" si="1"/>
        <v>47.151000000000003</v>
      </c>
      <c r="S20" s="19">
        <v>12</v>
      </c>
      <c r="T20" s="21">
        <f t="shared" si="2"/>
        <v>50.489290800000006</v>
      </c>
      <c r="U20" s="19">
        <v>12</v>
      </c>
      <c r="V20" s="21">
        <f t="shared" si="3"/>
        <v>54.624363716520008</v>
      </c>
      <c r="W20" s="19">
        <v>12</v>
      </c>
      <c r="X20" s="21">
        <f t="shared" si="4"/>
        <v>59.119948850389605</v>
      </c>
      <c r="Y20" s="19">
        <v>12</v>
      </c>
      <c r="Z20" s="21">
        <f t="shared" si="5"/>
        <v>64.003256625431789</v>
      </c>
      <c r="AA20" s="18">
        <f t="shared" si="0"/>
        <v>60</v>
      </c>
      <c r="AB20" s="18">
        <f t="shared" si="0"/>
        <v>256.38460336690963</v>
      </c>
      <c r="AC20" s="71" t="s">
        <v>119</v>
      </c>
      <c r="AD20" s="55" t="s">
        <v>15</v>
      </c>
    </row>
    <row r="21" spans="1:30" s="23" customFormat="1" ht="42" customHeight="1" x14ac:dyDescent="0.3">
      <c r="A21" s="102"/>
      <c r="B21" s="68"/>
      <c r="C21" s="67"/>
      <c r="D21" s="68"/>
      <c r="E21" s="67"/>
      <c r="F21" s="68"/>
      <c r="G21" s="16"/>
      <c r="H21" s="16"/>
      <c r="I21" s="16"/>
      <c r="J21" s="17" t="s">
        <v>4</v>
      </c>
      <c r="K21" s="257" t="s">
        <v>65</v>
      </c>
      <c r="L21" s="381" t="s">
        <v>127</v>
      </c>
      <c r="M21" s="382"/>
      <c r="N21" s="19">
        <v>1</v>
      </c>
      <c r="O21" s="19">
        <v>1</v>
      </c>
      <c r="P21" s="20">
        <v>42</v>
      </c>
      <c r="Q21" s="19">
        <v>1</v>
      </c>
      <c r="R21" s="21">
        <f t="shared" si="1"/>
        <v>44.007599999999996</v>
      </c>
      <c r="S21" s="19">
        <v>1</v>
      </c>
      <c r="T21" s="21">
        <f t="shared" si="2"/>
        <v>47.123338079999996</v>
      </c>
      <c r="U21" s="19">
        <v>1</v>
      </c>
      <c r="V21" s="21">
        <f t="shared" si="3"/>
        <v>50.982739468751994</v>
      </c>
      <c r="W21" s="19">
        <v>1</v>
      </c>
      <c r="X21" s="21">
        <f t="shared" si="4"/>
        <v>55.178618927030286</v>
      </c>
      <c r="Y21" s="19">
        <v>1</v>
      </c>
      <c r="Z21" s="21">
        <f t="shared" si="5"/>
        <v>59.736372850402987</v>
      </c>
      <c r="AA21" s="18">
        <f t="shared" si="0"/>
        <v>5</v>
      </c>
      <c r="AB21" s="18">
        <f t="shared" si="0"/>
        <v>239.29229647578228</v>
      </c>
      <c r="AC21" s="71" t="s">
        <v>119</v>
      </c>
      <c r="AD21" s="55" t="s">
        <v>15</v>
      </c>
    </row>
    <row r="22" spans="1:30" s="23" customFormat="1" ht="55.5" customHeight="1" x14ac:dyDescent="0.3">
      <c r="A22" s="102"/>
      <c r="B22" s="68"/>
      <c r="C22" s="67"/>
      <c r="D22" s="68"/>
      <c r="E22" s="67"/>
      <c r="F22" s="68"/>
      <c r="G22" s="16"/>
      <c r="H22" s="16"/>
      <c r="I22" s="16"/>
      <c r="J22" s="17" t="s">
        <v>40</v>
      </c>
      <c r="K22" s="257" t="s">
        <v>66</v>
      </c>
      <c r="L22" s="381" t="s">
        <v>128</v>
      </c>
      <c r="M22" s="382"/>
      <c r="N22" s="19">
        <v>12</v>
      </c>
      <c r="O22" s="19">
        <v>12</v>
      </c>
      <c r="P22" s="20">
        <v>15</v>
      </c>
      <c r="Q22" s="19">
        <v>12</v>
      </c>
      <c r="R22" s="21">
        <f t="shared" si="1"/>
        <v>15.717000000000001</v>
      </c>
      <c r="S22" s="19">
        <v>12</v>
      </c>
      <c r="T22" s="21">
        <f t="shared" si="2"/>
        <v>16.8297636</v>
      </c>
      <c r="U22" s="19">
        <v>12</v>
      </c>
      <c r="V22" s="21">
        <f t="shared" si="3"/>
        <v>18.20812123884</v>
      </c>
      <c r="W22" s="19">
        <v>12</v>
      </c>
      <c r="X22" s="21">
        <f t="shared" si="4"/>
        <v>19.706649616796533</v>
      </c>
      <c r="Y22" s="19">
        <v>12</v>
      </c>
      <c r="Z22" s="21">
        <f t="shared" si="5"/>
        <v>21.334418875143925</v>
      </c>
      <c r="AA22" s="18">
        <f t="shared" si="0"/>
        <v>60</v>
      </c>
      <c r="AB22" s="18">
        <f t="shared" si="0"/>
        <v>85.461534455636524</v>
      </c>
      <c r="AC22" s="71" t="s">
        <v>119</v>
      </c>
      <c r="AD22" s="55" t="s">
        <v>15</v>
      </c>
    </row>
    <row r="23" spans="1:30" s="23" customFormat="1" ht="54.75" customHeight="1" x14ac:dyDescent="0.3">
      <c r="A23" s="102"/>
      <c r="B23" s="68"/>
      <c r="C23" s="67"/>
      <c r="D23" s="68"/>
      <c r="E23" s="67"/>
      <c r="F23" s="68"/>
      <c r="G23" s="16"/>
      <c r="H23" s="16"/>
      <c r="I23" s="16"/>
      <c r="J23" s="17" t="s">
        <v>41</v>
      </c>
      <c r="K23" s="257" t="s">
        <v>67</v>
      </c>
      <c r="L23" s="381" t="s">
        <v>129</v>
      </c>
      <c r="M23" s="382"/>
      <c r="N23" s="19">
        <v>65</v>
      </c>
      <c r="O23" s="19">
        <v>65</v>
      </c>
      <c r="P23" s="20">
        <v>120</v>
      </c>
      <c r="Q23" s="19">
        <v>65</v>
      </c>
      <c r="R23" s="21">
        <f t="shared" si="1"/>
        <v>125.736</v>
      </c>
      <c r="S23" s="19">
        <v>70</v>
      </c>
      <c r="T23" s="21">
        <f t="shared" si="2"/>
        <v>134.6381088</v>
      </c>
      <c r="U23" s="19">
        <v>70</v>
      </c>
      <c r="V23" s="21">
        <f t="shared" si="3"/>
        <v>145.66496991072</v>
      </c>
      <c r="W23" s="19">
        <v>70</v>
      </c>
      <c r="X23" s="21">
        <f t="shared" si="4"/>
        <v>157.65319693437226</v>
      </c>
      <c r="Y23" s="19">
        <v>70</v>
      </c>
      <c r="Z23" s="21">
        <f t="shared" si="5"/>
        <v>170.6753510011514</v>
      </c>
      <c r="AA23" s="18">
        <f t="shared" si="0"/>
        <v>340</v>
      </c>
      <c r="AB23" s="18">
        <f t="shared" si="0"/>
        <v>683.6922756450922</v>
      </c>
      <c r="AC23" s="71" t="s">
        <v>119</v>
      </c>
      <c r="AD23" s="55" t="s">
        <v>15</v>
      </c>
    </row>
    <row r="24" spans="1:30" s="23" customFormat="1" ht="68.25" customHeight="1" x14ac:dyDescent="0.3">
      <c r="A24" s="102"/>
      <c r="B24" s="68"/>
      <c r="C24" s="67"/>
      <c r="D24" s="68"/>
      <c r="E24" s="67"/>
      <c r="F24" s="68"/>
      <c r="G24" s="16"/>
      <c r="H24" s="16"/>
      <c r="I24" s="16"/>
      <c r="J24" s="200" t="s">
        <v>47</v>
      </c>
      <c r="K24" s="257" t="s">
        <v>68</v>
      </c>
      <c r="L24" s="381" t="s">
        <v>130</v>
      </c>
      <c r="M24" s="382"/>
      <c r="N24" s="19">
        <v>6</v>
      </c>
      <c r="O24" s="19">
        <v>6</v>
      </c>
      <c r="P24" s="20">
        <v>35</v>
      </c>
      <c r="Q24" s="19">
        <v>6</v>
      </c>
      <c r="R24" s="21">
        <f t="shared" si="1"/>
        <v>36.673000000000002</v>
      </c>
      <c r="S24" s="19">
        <v>6</v>
      </c>
      <c r="T24" s="21">
        <f t="shared" si="2"/>
        <v>39.269448400000002</v>
      </c>
      <c r="U24" s="19">
        <v>6</v>
      </c>
      <c r="V24" s="21">
        <f t="shared" si="3"/>
        <v>42.485616223960001</v>
      </c>
      <c r="W24" s="19">
        <v>6</v>
      </c>
      <c r="X24" s="21">
        <f t="shared" si="4"/>
        <v>45.982182439191909</v>
      </c>
      <c r="Y24" s="19">
        <v>6</v>
      </c>
      <c r="Z24" s="21">
        <f t="shared" si="5"/>
        <v>49.780310708669163</v>
      </c>
      <c r="AA24" s="18">
        <f t="shared" si="0"/>
        <v>30</v>
      </c>
      <c r="AB24" s="18">
        <f t="shared" si="0"/>
        <v>199.41024706315193</v>
      </c>
      <c r="AC24" s="201" t="s">
        <v>119</v>
      </c>
      <c r="AD24" s="202" t="s">
        <v>15</v>
      </c>
    </row>
    <row r="25" spans="1:30" s="23" customFormat="1" ht="42.75" customHeight="1" x14ac:dyDescent="0.3">
      <c r="A25" s="103"/>
      <c r="B25" s="110"/>
      <c r="C25" s="77"/>
      <c r="D25" s="110"/>
      <c r="E25" s="77"/>
      <c r="F25" s="110"/>
      <c r="G25" s="75"/>
      <c r="H25" s="75"/>
      <c r="I25" s="75"/>
      <c r="J25" s="226" t="s">
        <v>48</v>
      </c>
      <c r="K25" s="257" t="s">
        <v>69</v>
      </c>
      <c r="L25" s="381" t="s">
        <v>131</v>
      </c>
      <c r="M25" s="382"/>
      <c r="N25" s="19">
        <v>12</v>
      </c>
      <c r="O25" s="19">
        <v>12</v>
      </c>
      <c r="P25" s="20">
        <v>35</v>
      </c>
      <c r="Q25" s="19">
        <v>12</v>
      </c>
      <c r="R25" s="21">
        <f t="shared" si="1"/>
        <v>36.673000000000002</v>
      </c>
      <c r="S25" s="19">
        <v>12</v>
      </c>
      <c r="T25" s="21">
        <f t="shared" si="2"/>
        <v>39.269448400000002</v>
      </c>
      <c r="U25" s="19">
        <v>12</v>
      </c>
      <c r="V25" s="21">
        <f t="shared" si="3"/>
        <v>42.485616223960001</v>
      </c>
      <c r="W25" s="19">
        <v>12</v>
      </c>
      <c r="X25" s="21">
        <f t="shared" si="4"/>
        <v>45.982182439191909</v>
      </c>
      <c r="Y25" s="19">
        <v>12</v>
      </c>
      <c r="Z25" s="21">
        <f t="shared" si="5"/>
        <v>49.780310708669163</v>
      </c>
      <c r="AA25" s="18">
        <f t="shared" si="0"/>
        <v>60</v>
      </c>
      <c r="AB25" s="18">
        <f t="shared" si="0"/>
        <v>199.41024706315193</v>
      </c>
      <c r="AC25" s="221" t="s">
        <v>119</v>
      </c>
      <c r="AD25" s="222" t="s">
        <v>15</v>
      </c>
    </row>
    <row r="26" spans="1:30" s="23" customFormat="1" ht="55.5" customHeight="1" x14ac:dyDescent="0.3">
      <c r="A26" s="104"/>
      <c r="B26" s="206"/>
      <c r="C26" s="78"/>
      <c r="D26" s="206"/>
      <c r="E26" s="78"/>
      <c r="F26" s="206"/>
      <c r="G26" s="74"/>
      <c r="H26" s="74"/>
      <c r="I26" s="74"/>
      <c r="J26" s="226" t="s">
        <v>49</v>
      </c>
      <c r="K26" s="257" t="s">
        <v>70</v>
      </c>
      <c r="L26" s="381" t="s">
        <v>132</v>
      </c>
      <c r="M26" s="382"/>
      <c r="N26" s="19">
        <v>1</v>
      </c>
      <c r="O26" s="19">
        <v>1</v>
      </c>
      <c r="P26" s="20">
        <v>320</v>
      </c>
      <c r="Q26" s="19">
        <v>1</v>
      </c>
      <c r="R26" s="21">
        <f t="shared" si="1"/>
        <v>335.29599999999999</v>
      </c>
      <c r="S26" s="19">
        <v>1</v>
      </c>
      <c r="T26" s="21">
        <f t="shared" si="2"/>
        <v>359.03495679999997</v>
      </c>
      <c r="U26" s="19">
        <v>1</v>
      </c>
      <c r="V26" s="21">
        <f t="shared" si="3"/>
        <v>388.43991976191995</v>
      </c>
      <c r="W26" s="19">
        <v>1</v>
      </c>
      <c r="X26" s="21">
        <f t="shared" si="4"/>
        <v>420.40852515832597</v>
      </c>
      <c r="Y26" s="19">
        <v>1</v>
      </c>
      <c r="Z26" s="21">
        <f t="shared" si="5"/>
        <v>455.13426933640369</v>
      </c>
      <c r="AA26" s="18">
        <f t="shared" si="0"/>
        <v>5</v>
      </c>
      <c r="AB26" s="18">
        <f t="shared" si="0"/>
        <v>1823.179401720246</v>
      </c>
      <c r="AC26" s="221" t="s">
        <v>119</v>
      </c>
      <c r="AD26" s="223" t="s">
        <v>16</v>
      </c>
    </row>
    <row r="27" spans="1:30" s="23" customFormat="1" ht="42.75" customHeight="1" x14ac:dyDescent="0.3">
      <c r="A27" s="102"/>
      <c r="B27" s="43"/>
      <c r="C27" s="67"/>
      <c r="D27" s="43"/>
      <c r="E27" s="67"/>
      <c r="F27" s="43"/>
      <c r="G27" s="16"/>
      <c r="H27" s="16"/>
      <c r="I27" s="16"/>
      <c r="J27" s="17" t="s">
        <v>50</v>
      </c>
      <c r="K27" s="257" t="s">
        <v>71</v>
      </c>
      <c r="L27" s="381" t="s">
        <v>133</v>
      </c>
      <c r="M27" s="382"/>
      <c r="N27" s="19">
        <v>12</v>
      </c>
      <c r="O27" s="19">
        <v>12</v>
      </c>
      <c r="P27" s="20">
        <v>230</v>
      </c>
      <c r="Q27" s="19">
        <v>12</v>
      </c>
      <c r="R27" s="21">
        <f t="shared" si="1"/>
        <v>240.994</v>
      </c>
      <c r="S27" s="19">
        <v>12</v>
      </c>
      <c r="T27" s="21">
        <f t="shared" si="2"/>
        <v>258.05637519999999</v>
      </c>
      <c r="U27" s="19">
        <v>12</v>
      </c>
      <c r="V27" s="21">
        <f t="shared" si="3"/>
        <v>279.19119232887999</v>
      </c>
      <c r="W27" s="19">
        <v>12</v>
      </c>
      <c r="X27" s="21">
        <f t="shared" si="4"/>
        <v>302.16862745754679</v>
      </c>
      <c r="Y27" s="19">
        <v>12</v>
      </c>
      <c r="Z27" s="21">
        <f t="shared" si="5"/>
        <v>327.12775608554017</v>
      </c>
      <c r="AA27" s="18">
        <f t="shared" si="0"/>
        <v>60</v>
      </c>
      <c r="AB27" s="18">
        <f t="shared" si="0"/>
        <v>1310.4101949864266</v>
      </c>
      <c r="AC27" s="71" t="s">
        <v>119</v>
      </c>
      <c r="AD27" s="55" t="s">
        <v>15</v>
      </c>
    </row>
    <row r="28" spans="1:30" s="23" customFormat="1" ht="30" customHeight="1" x14ac:dyDescent="0.3">
      <c r="A28" s="102"/>
      <c r="B28" s="43"/>
      <c r="C28" s="67"/>
      <c r="D28" s="43"/>
      <c r="E28" s="67"/>
      <c r="F28" s="43"/>
      <c r="G28" s="16"/>
      <c r="H28" s="16"/>
      <c r="I28" s="16"/>
      <c r="J28" s="86" t="s">
        <v>51</v>
      </c>
      <c r="K28" s="257" t="s">
        <v>168</v>
      </c>
      <c r="L28" s="381" t="s">
        <v>169</v>
      </c>
      <c r="M28" s="382"/>
      <c r="N28" s="19">
        <v>12</v>
      </c>
      <c r="O28" s="19">
        <v>12</v>
      </c>
      <c r="P28" s="20">
        <v>126</v>
      </c>
      <c r="Q28" s="19">
        <v>12</v>
      </c>
      <c r="R28" s="21">
        <f t="shared" si="1"/>
        <v>132.02279999999999</v>
      </c>
      <c r="S28" s="19">
        <v>12</v>
      </c>
      <c r="T28" s="21">
        <f t="shared" si="2"/>
        <v>141.37001423999999</v>
      </c>
      <c r="U28" s="19">
        <v>12</v>
      </c>
      <c r="V28" s="21">
        <f t="shared" si="3"/>
        <v>152.94821840625599</v>
      </c>
      <c r="W28" s="19">
        <v>12</v>
      </c>
      <c r="X28" s="21">
        <f t="shared" si="4"/>
        <v>165.53585678109084</v>
      </c>
      <c r="Y28" s="19">
        <v>12</v>
      </c>
      <c r="Z28" s="21">
        <f t="shared" si="5"/>
        <v>179.20911855120895</v>
      </c>
      <c r="AA28" s="18">
        <f t="shared" si="0"/>
        <v>60</v>
      </c>
      <c r="AB28" s="18">
        <f t="shared" ref="AB28" si="6">P28+R28+T28+V28+X28</f>
        <v>717.87688942734678</v>
      </c>
      <c r="AC28" s="87" t="s">
        <v>119</v>
      </c>
      <c r="AD28" s="88" t="s">
        <v>15</v>
      </c>
    </row>
    <row r="29" spans="1:30" s="23" customFormat="1" ht="56.25" customHeight="1" x14ac:dyDescent="0.3">
      <c r="A29" s="102"/>
      <c r="B29" s="43"/>
      <c r="C29" s="67"/>
      <c r="D29" s="43"/>
      <c r="E29" s="67"/>
      <c r="F29" s="43"/>
      <c r="G29" s="39"/>
      <c r="H29" s="39"/>
      <c r="I29" s="39"/>
      <c r="J29" s="25" t="s">
        <v>167</v>
      </c>
      <c r="K29" s="258" t="s">
        <v>72</v>
      </c>
      <c r="L29" s="379" t="s">
        <v>134</v>
      </c>
      <c r="M29" s="380"/>
      <c r="N29" s="27">
        <v>12</v>
      </c>
      <c r="O29" s="27">
        <v>12</v>
      </c>
      <c r="P29" s="28">
        <v>135</v>
      </c>
      <c r="Q29" s="27">
        <v>12</v>
      </c>
      <c r="R29" s="21">
        <f t="shared" si="1"/>
        <v>141.453</v>
      </c>
      <c r="S29" s="27">
        <v>12</v>
      </c>
      <c r="T29" s="21">
        <f t="shared" si="2"/>
        <v>151.4678724</v>
      </c>
      <c r="U29" s="27">
        <v>12</v>
      </c>
      <c r="V29" s="21">
        <f t="shared" si="3"/>
        <v>163.87309114956</v>
      </c>
      <c r="W29" s="27">
        <v>12</v>
      </c>
      <c r="X29" s="21">
        <f t="shared" si="4"/>
        <v>177.35984655116877</v>
      </c>
      <c r="Y29" s="27">
        <v>12</v>
      </c>
      <c r="Z29" s="21">
        <f t="shared" si="5"/>
        <v>192.00976987629531</v>
      </c>
      <c r="AA29" s="29">
        <f t="shared" si="0"/>
        <v>60</v>
      </c>
      <c r="AB29" s="29">
        <f t="shared" si="0"/>
        <v>769.15381010072872</v>
      </c>
      <c r="AC29" s="72" t="s">
        <v>119</v>
      </c>
      <c r="AD29" s="30" t="s">
        <v>15</v>
      </c>
    </row>
    <row r="30" spans="1:30" s="23" customFormat="1" ht="43.5" customHeight="1" x14ac:dyDescent="0.3">
      <c r="A30" s="102"/>
      <c r="B30" s="43"/>
      <c r="C30" s="67"/>
      <c r="D30" s="43"/>
      <c r="E30" s="67"/>
      <c r="F30" s="43"/>
      <c r="G30" s="50">
        <v>1</v>
      </c>
      <c r="H30" s="51">
        <v>13</v>
      </c>
      <c r="I30" s="51" t="s">
        <v>43</v>
      </c>
      <c r="J30" s="370" t="s">
        <v>73</v>
      </c>
      <c r="K30" s="371"/>
      <c r="L30" s="370" t="s">
        <v>367</v>
      </c>
      <c r="M30" s="371"/>
      <c r="N30" s="52">
        <v>100</v>
      </c>
      <c r="O30" s="52">
        <v>100</v>
      </c>
      <c r="P30" s="53">
        <f>SUM(P31:P42)</f>
        <v>1428</v>
      </c>
      <c r="Q30" s="52">
        <v>100</v>
      </c>
      <c r="R30" s="53">
        <f>SUM(R31:R42)</f>
        <v>1496.2584000000004</v>
      </c>
      <c r="S30" s="52">
        <v>100</v>
      </c>
      <c r="T30" s="53">
        <f>SUM(T31:T42)</f>
        <v>1602.1934947200002</v>
      </c>
      <c r="U30" s="52">
        <v>100</v>
      </c>
      <c r="V30" s="53">
        <f>SUM(V31:V42)</f>
        <v>1733.4131419375683</v>
      </c>
      <c r="W30" s="52">
        <v>100</v>
      </c>
      <c r="X30" s="53">
        <f>SUM(X31:X42)</f>
        <v>1876.0730435190299</v>
      </c>
      <c r="Y30" s="52">
        <v>100</v>
      </c>
      <c r="Z30" s="53">
        <f>SUM(Z31:Z42)</f>
        <v>1849.8617263444635</v>
      </c>
      <c r="AA30" s="52">
        <v>100</v>
      </c>
      <c r="AB30" s="18">
        <f t="shared" ref="AA30:AB42" si="7">P30+R30+T30+V30+X30</f>
        <v>8135.9380801765992</v>
      </c>
      <c r="AC30" s="52"/>
      <c r="AD30" s="54"/>
    </row>
    <row r="31" spans="1:30" s="23" customFormat="1" ht="56.25" customHeight="1" x14ac:dyDescent="0.3">
      <c r="A31" s="102"/>
      <c r="B31" s="43"/>
      <c r="C31" s="67"/>
      <c r="D31" s="43"/>
      <c r="E31" s="67"/>
      <c r="F31" s="43"/>
      <c r="G31" s="16"/>
      <c r="H31" s="16"/>
      <c r="I31" s="16"/>
      <c r="J31" s="17" t="s">
        <v>0</v>
      </c>
      <c r="K31" s="257" t="s">
        <v>74</v>
      </c>
      <c r="L31" s="381" t="s">
        <v>135</v>
      </c>
      <c r="M31" s="382"/>
      <c r="N31" s="19">
        <v>0</v>
      </c>
      <c r="O31" s="19">
        <v>1</v>
      </c>
      <c r="P31" s="20">
        <v>268</v>
      </c>
      <c r="Q31" s="19">
        <v>1</v>
      </c>
      <c r="R31" s="21">
        <f t="shared" si="1"/>
        <v>280.81040000000002</v>
      </c>
      <c r="S31" s="19">
        <v>1</v>
      </c>
      <c r="T31" s="21">
        <f t="shared" si="2"/>
        <v>300.69177632000003</v>
      </c>
      <c r="U31" s="19">
        <v>1</v>
      </c>
      <c r="V31" s="21">
        <f t="shared" si="3"/>
        <v>325.31843280060804</v>
      </c>
      <c r="W31" s="19">
        <v>1</v>
      </c>
      <c r="X31" s="21">
        <f t="shared" si="4"/>
        <v>352.09213982009805</v>
      </c>
      <c r="Y31" s="19">
        <v>9</v>
      </c>
      <c r="Z31" s="21">
        <v>200</v>
      </c>
      <c r="AA31" s="18">
        <f t="shared" si="7"/>
        <v>5</v>
      </c>
      <c r="AB31" s="18">
        <f t="shared" si="7"/>
        <v>1526.9127489407063</v>
      </c>
      <c r="AC31" s="71" t="s">
        <v>119</v>
      </c>
      <c r="AD31" s="55" t="s">
        <v>15</v>
      </c>
    </row>
    <row r="32" spans="1:30" s="23" customFormat="1" ht="30.75" customHeight="1" x14ac:dyDescent="0.3">
      <c r="A32" s="102"/>
      <c r="B32" s="43"/>
      <c r="C32" s="67"/>
      <c r="D32" s="43"/>
      <c r="E32" s="67"/>
      <c r="F32" s="43"/>
      <c r="G32" s="16"/>
      <c r="H32" s="16"/>
      <c r="I32" s="16"/>
      <c r="J32" s="58" t="s">
        <v>1</v>
      </c>
      <c r="K32" s="257" t="s">
        <v>75</v>
      </c>
      <c r="L32" s="381" t="s">
        <v>136</v>
      </c>
      <c r="M32" s="382"/>
      <c r="N32" s="19">
        <v>25</v>
      </c>
      <c r="O32" s="19">
        <v>25</v>
      </c>
      <c r="P32" s="20">
        <v>100</v>
      </c>
      <c r="Q32" s="19">
        <v>25</v>
      </c>
      <c r="R32" s="21">
        <f t="shared" si="1"/>
        <v>104.78</v>
      </c>
      <c r="S32" s="19">
        <v>25</v>
      </c>
      <c r="T32" s="21">
        <f t="shared" si="2"/>
        <v>112.198424</v>
      </c>
      <c r="U32" s="19">
        <v>25</v>
      </c>
      <c r="V32" s="21">
        <f t="shared" si="3"/>
        <v>121.3874749256</v>
      </c>
      <c r="W32" s="19">
        <v>25</v>
      </c>
      <c r="X32" s="21">
        <f t="shared" si="4"/>
        <v>131.37766411197688</v>
      </c>
      <c r="Y32" s="19">
        <v>25</v>
      </c>
      <c r="Z32" s="21">
        <f t="shared" ref="Z32:Z71" si="8">(X32*8.26%)+X32</f>
        <v>142.22945916762617</v>
      </c>
      <c r="AA32" s="18">
        <f t="shared" si="7"/>
        <v>125</v>
      </c>
      <c r="AB32" s="18">
        <f t="shared" si="7"/>
        <v>569.74356303757691</v>
      </c>
      <c r="AC32" s="71" t="s">
        <v>119</v>
      </c>
      <c r="AD32" s="55" t="s">
        <v>15</v>
      </c>
    </row>
    <row r="33" spans="1:30" s="23" customFormat="1" ht="56.25" customHeight="1" x14ac:dyDescent="0.3">
      <c r="A33" s="102"/>
      <c r="B33" s="43"/>
      <c r="C33" s="67"/>
      <c r="D33" s="43"/>
      <c r="E33" s="67"/>
      <c r="F33" s="43"/>
      <c r="G33" s="16"/>
      <c r="H33" s="16"/>
      <c r="I33" s="16"/>
      <c r="J33" s="58" t="s">
        <v>2</v>
      </c>
      <c r="K33" s="257" t="s">
        <v>76</v>
      </c>
      <c r="L33" s="381" t="s">
        <v>137</v>
      </c>
      <c r="M33" s="382"/>
      <c r="N33" s="19">
        <v>4</v>
      </c>
      <c r="O33" s="19">
        <v>4</v>
      </c>
      <c r="P33" s="20">
        <v>115</v>
      </c>
      <c r="Q33" s="19">
        <v>4</v>
      </c>
      <c r="R33" s="21">
        <f t="shared" si="1"/>
        <v>120.497</v>
      </c>
      <c r="S33" s="19">
        <v>4</v>
      </c>
      <c r="T33" s="21">
        <f t="shared" si="2"/>
        <v>129.0281876</v>
      </c>
      <c r="U33" s="19">
        <v>4</v>
      </c>
      <c r="V33" s="21">
        <f t="shared" si="3"/>
        <v>139.59559616444</v>
      </c>
      <c r="W33" s="19">
        <v>4</v>
      </c>
      <c r="X33" s="21">
        <f t="shared" si="4"/>
        <v>151.0843137287734</v>
      </c>
      <c r="Y33" s="19">
        <v>4</v>
      </c>
      <c r="Z33" s="21">
        <f t="shared" si="8"/>
        <v>163.56387804277009</v>
      </c>
      <c r="AA33" s="18">
        <f t="shared" si="7"/>
        <v>20</v>
      </c>
      <c r="AB33" s="18">
        <f t="shared" si="7"/>
        <v>655.20509749321332</v>
      </c>
      <c r="AC33" s="71" t="s">
        <v>119</v>
      </c>
      <c r="AD33" s="55" t="s">
        <v>15</v>
      </c>
    </row>
    <row r="34" spans="1:30" s="23" customFormat="1" ht="56.25" customHeight="1" x14ac:dyDescent="0.3">
      <c r="A34" s="102"/>
      <c r="B34" s="43"/>
      <c r="C34" s="67"/>
      <c r="D34" s="43"/>
      <c r="E34" s="67"/>
      <c r="F34" s="43"/>
      <c r="G34" s="16"/>
      <c r="H34" s="16"/>
      <c r="I34" s="16"/>
      <c r="J34" s="17" t="s">
        <v>3</v>
      </c>
      <c r="K34" s="257" t="s">
        <v>285</v>
      </c>
      <c r="L34" s="381" t="s">
        <v>138</v>
      </c>
      <c r="M34" s="382"/>
      <c r="N34" s="19">
        <v>2</v>
      </c>
      <c r="O34" s="19">
        <v>2</v>
      </c>
      <c r="P34" s="20">
        <v>100</v>
      </c>
      <c r="Q34" s="19">
        <v>2</v>
      </c>
      <c r="R34" s="21">
        <f t="shared" si="1"/>
        <v>104.78</v>
      </c>
      <c r="S34" s="19">
        <v>2</v>
      </c>
      <c r="T34" s="21">
        <f t="shared" si="2"/>
        <v>112.198424</v>
      </c>
      <c r="U34" s="19">
        <v>2</v>
      </c>
      <c r="V34" s="21">
        <f t="shared" si="3"/>
        <v>121.3874749256</v>
      </c>
      <c r="W34" s="19">
        <v>2</v>
      </c>
      <c r="X34" s="21">
        <f t="shared" si="4"/>
        <v>131.37766411197688</v>
      </c>
      <c r="Y34" s="19">
        <v>2</v>
      </c>
      <c r="Z34" s="21">
        <f t="shared" si="8"/>
        <v>142.22945916762617</v>
      </c>
      <c r="AA34" s="18">
        <f t="shared" si="7"/>
        <v>10</v>
      </c>
      <c r="AB34" s="18">
        <f t="shared" si="7"/>
        <v>569.74356303757691</v>
      </c>
      <c r="AC34" s="71" t="s">
        <v>119</v>
      </c>
      <c r="AD34" s="55" t="s">
        <v>15</v>
      </c>
    </row>
    <row r="35" spans="1:30" s="23" customFormat="1" ht="68.25" customHeight="1" x14ac:dyDescent="0.3">
      <c r="A35" s="102"/>
      <c r="B35" s="43"/>
      <c r="C35" s="67"/>
      <c r="D35" s="43"/>
      <c r="E35" s="67"/>
      <c r="F35" s="43"/>
      <c r="G35" s="16"/>
      <c r="H35" s="16"/>
      <c r="I35" s="16"/>
      <c r="J35" s="17" t="s">
        <v>4</v>
      </c>
      <c r="K35" s="257" t="s">
        <v>284</v>
      </c>
      <c r="L35" s="381" t="s">
        <v>139</v>
      </c>
      <c r="M35" s="382"/>
      <c r="N35" s="19">
        <v>20</v>
      </c>
      <c r="O35" s="19">
        <v>20</v>
      </c>
      <c r="P35" s="20">
        <v>20</v>
      </c>
      <c r="Q35" s="19">
        <v>22</v>
      </c>
      <c r="R35" s="21">
        <f t="shared" si="1"/>
        <v>20.956</v>
      </c>
      <c r="S35" s="19">
        <v>24</v>
      </c>
      <c r="T35" s="21">
        <f t="shared" si="2"/>
        <v>22.439684799999998</v>
      </c>
      <c r="U35" s="19">
        <v>26</v>
      </c>
      <c r="V35" s="21">
        <f t="shared" si="3"/>
        <v>24.277494985119997</v>
      </c>
      <c r="W35" s="19">
        <v>28</v>
      </c>
      <c r="X35" s="21">
        <f t="shared" si="4"/>
        <v>26.275532822395373</v>
      </c>
      <c r="Y35" s="19">
        <v>30</v>
      </c>
      <c r="Z35" s="21">
        <f t="shared" si="8"/>
        <v>28.445891833525231</v>
      </c>
      <c r="AA35" s="18">
        <f t="shared" si="7"/>
        <v>120</v>
      </c>
      <c r="AB35" s="18">
        <f t="shared" si="7"/>
        <v>113.94871260751538</v>
      </c>
      <c r="AC35" s="71" t="s">
        <v>119</v>
      </c>
      <c r="AD35" s="55" t="s">
        <v>15</v>
      </c>
    </row>
    <row r="36" spans="1:30" s="23" customFormat="1" ht="43.5" customHeight="1" x14ac:dyDescent="0.3">
      <c r="A36" s="102"/>
      <c r="B36" s="43"/>
      <c r="C36" s="67"/>
      <c r="D36" s="43"/>
      <c r="E36" s="67"/>
      <c r="F36" s="43"/>
      <c r="G36" s="16"/>
      <c r="H36" s="16"/>
      <c r="I36" s="16"/>
      <c r="J36" s="17" t="s">
        <v>40</v>
      </c>
      <c r="K36" s="257" t="s">
        <v>77</v>
      </c>
      <c r="L36" s="381" t="s">
        <v>140</v>
      </c>
      <c r="M36" s="382"/>
      <c r="N36" s="19">
        <v>1</v>
      </c>
      <c r="O36" s="19">
        <v>1</v>
      </c>
      <c r="P36" s="20">
        <v>65</v>
      </c>
      <c r="Q36" s="19">
        <v>1</v>
      </c>
      <c r="R36" s="21">
        <f t="shared" si="1"/>
        <v>68.106999999999999</v>
      </c>
      <c r="S36" s="19">
        <v>1</v>
      </c>
      <c r="T36" s="21">
        <f t="shared" si="2"/>
        <v>72.928975600000001</v>
      </c>
      <c r="U36" s="19">
        <v>1</v>
      </c>
      <c r="V36" s="21">
        <f t="shared" si="3"/>
        <v>78.901858701639995</v>
      </c>
      <c r="W36" s="19">
        <v>1</v>
      </c>
      <c r="X36" s="21">
        <f t="shared" si="4"/>
        <v>85.395481672784967</v>
      </c>
      <c r="Y36" s="19">
        <v>1</v>
      </c>
      <c r="Z36" s="21">
        <f t="shared" si="8"/>
        <v>92.449148458957012</v>
      </c>
      <c r="AA36" s="18">
        <f t="shared" si="7"/>
        <v>5</v>
      </c>
      <c r="AB36" s="18">
        <f t="shared" si="7"/>
        <v>370.33331597442498</v>
      </c>
      <c r="AC36" s="71" t="s">
        <v>119</v>
      </c>
      <c r="AD36" s="55" t="s">
        <v>15</v>
      </c>
    </row>
    <row r="37" spans="1:30" s="23" customFormat="1" ht="55.5" customHeight="1" x14ac:dyDescent="0.3">
      <c r="A37" s="102"/>
      <c r="B37" s="43"/>
      <c r="C37" s="67"/>
      <c r="D37" s="43"/>
      <c r="E37" s="67"/>
      <c r="F37" s="43"/>
      <c r="G37" s="16"/>
      <c r="H37" s="16"/>
      <c r="I37" s="16"/>
      <c r="J37" s="200" t="s">
        <v>41</v>
      </c>
      <c r="K37" s="257" t="s">
        <v>78</v>
      </c>
      <c r="L37" s="381" t="s">
        <v>141</v>
      </c>
      <c r="M37" s="382"/>
      <c r="N37" s="19">
        <v>24</v>
      </c>
      <c r="O37" s="19">
        <v>24</v>
      </c>
      <c r="P37" s="20">
        <v>350</v>
      </c>
      <c r="Q37" s="19">
        <v>27</v>
      </c>
      <c r="R37" s="21">
        <f t="shared" si="1"/>
        <v>366.73</v>
      </c>
      <c r="S37" s="19">
        <v>30</v>
      </c>
      <c r="T37" s="21">
        <f t="shared" si="2"/>
        <v>392.69448400000005</v>
      </c>
      <c r="U37" s="19">
        <v>33</v>
      </c>
      <c r="V37" s="21">
        <f t="shared" si="3"/>
        <v>424.85616223960005</v>
      </c>
      <c r="W37" s="19">
        <v>36</v>
      </c>
      <c r="X37" s="21">
        <f t="shared" si="4"/>
        <v>459.82182439191911</v>
      </c>
      <c r="Y37" s="19">
        <v>38</v>
      </c>
      <c r="Z37" s="21">
        <f t="shared" si="8"/>
        <v>497.80310708669163</v>
      </c>
      <c r="AA37" s="18">
        <f t="shared" si="7"/>
        <v>150</v>
      </c>
      <c r="AB37" s="18">
        <f t="shared" si="7"/>
        <v>1994.1024706315193</v>
      </c>
      <c r="AC37" s="201" t="s">
        <v>119</v>
      </c>
      <c r="AD37" s="202" t="s">
        <v>15</v>
      </c>
    </row>
    <row r="38" spans="1:30" s="23" customFormat="1" ht="68.25" customHeight="1" x14ac:dyDescent="0.3">
      <c r="A38" s="103"/>
      <c r="B38" s="63"/>
      <c r="C38" s="77"/>
      <c r="D38" s="63"/>
      <c r="E38" s="77"/>
      <c r="F38" s="63"/>
      <c r="G38" s="75"/>
      <c r="H38" s="75"/>
      <c r="I38" s="75"/>
      <c r="J38" s="226" t="s">
        <v>47</v>
      </c>
      <c r="K38" s="257" t="s">
        <v>79</v>
      </c>
      <c r="L38" s="381" t="s">
        <v>142</v>
      </c>
      <c r="M38" s="382"/>
      <c r="N38" s="19">
        <v>50</v>
      </c>
      <c r="O38" s="19">
        <v>50</v>
      </c>
      <c r="P38" s="20">
        <v>30</v>
      </c>
      <c r="Q38" s="19">
        <v>52</v>
      </c>
      <c r="R38" s="21">
        <f t="shared" si="1"/>
        <v>31.434000000000001</v>
      </c>
      <c r="S38" s="19">
        <v>54</v>
      </c>
      <c r="T38" s="21">
        <f t="shared" si="2"/>
        <v>33.659527199999999</v>
      </c>
      <c r="U38" s="19">
        <v>56</v>
      </c>
      <c r="V38" s="21">
        <f t="shared" si="3"/>
        <v>36.416242477680001</v>
      </c>
      <c r="W38" s="19">
        <v>58</v>
      </c>
      <c r="X38" s="21">
        <f t="shared" si="4"/>
        <v>39.413299233593065</v>
      </c>
      <c r="Y38" s="19">
        <v>60</v>
      </c>
      <c r="Z38" s="21">
        <f t="shared" si="8"/>
        <v>42.66883775028785</v>
      </c>
      <c r="AA38" s="18">
        <f t="shared" si="7"/>
        <v>270</v>
      </c>
      <c r="AB38" s="18">
        <f t="shared" si="7"/>
        <v>170.92306891127305</v>
      </c>
      <c r="AC38" s="221" t="s">
        <v>119</v>
      </c>
      <c r="AD38" s="222" t="s">
        <v>15</v>
      </c>
    </row>
    <row r="39" spans="1:30" s="23" customFormat="1" ht="67.5" customHeight="1" x14ac:dyDescent="0.3">
      <c r="A39" s="104"/>
      <c r="B39" s="79"/>
      <c r="C39" s="78"/>
      <c r="D39" s="79"/>
      <c r="E39" s="78"/>
      <c r="F39" s="79"/>
      <c r="G39" s="74"/>
      <c r="H39" s="74"/>
      <c r="I39" s="74"/>
      <c r="J39" s="226" t="s">
        <v>48</v>
      </c>
      <c r="K39" s="257" t="s">
        <v>80</v>
      </c>
      <c r="L39" s="381" t="s">
        <v>143</v>
      </c>
      <c r="M39" s="382"/>
      <c r="N39" s="19">
        <v>26</v>
      </c>
      <c r="O39" s="19">
        <v>26</v>
      </c>
      <c r="P39" s="20">
        <v>45</v>
      </c>
      <c r="Q39" s="19">
        <v>30</v>
      </c>
      <c r="R39" s="21">
        <f t="shared" si="1"/>
        <v>47.151000000000003</v>
      </c>
      <c r="S39" s="19">
        <v>34</v>
      </c>
      <c r="T39" s="21">
        <f t="shared" si="2"/>
        <v>50.489290800000006</v>
      </c>
      <c r="U39" s="19">
        <v>38</v>
      </c>
      <c r="V39" s="21">
        <f t="shared" si="3"/>
        <v>54.624363716520008</v>
      </c>
      <c r="W39" s="19">
        <v>42</v>
      </c>
      <c r="X39" s="21">
        <f t="shared" si="4"/>
        <v>59.119948850389605</v>
      </c>
      <c r="Y39" s="19">
        <v>44</v>
      </c>
      <c r="Z39" s="21">
        <f t="shared" si="8"/>
        <v>64.003256625431789</v>
      </c>
      <c r="AA39" s="18">
        <f t="shared" si="7"/>
        <v>170</v>
      </c>
      <c r="AB39" s="18">
        <f t="shared" si="7"/>
        <v>256.38460336690963</v>
      </c>
      <c r="AC39" s="221" t="s">
        <v>119</v>
      </c>
      <c r="AD39" s="222" t="s">
        <v>15</v>
      </c>
    </row>
    <row r="40" spans="1:30" s="23" customFormat="1" ht="56.25" customHeight="1" x14ac:dyDescent="0.3">
      <c r="A40" s="102"/>
      <c r="B40" s="43"/>
      <c r="C40" s="67"/>
      <c r="D40" s="43"/>
      <c r="E40" s="67"/>
      <c r="F40" s="43"/>
      <c r="G40" s="16"/>
      <c r="H40" s="16"/>
      <c r="I40" s="16"/>
      <c r="J40" s="150" t="s">
        <v>49</v>
      </c>
      <c r="K40" s="257" t="s">
        <v>81</v>
      </c>
      <c r="L40" s="381" t="s">
        <v>144</v>
      </c>
      <c r="M40" s="382"/>
      <c r="N40" s="19">
        <v>1</v>
      </c>
      <c r="O40" s="19">
        <v>1</v>
      </c>
      <c r="P40" s="20">
        <v>145</v>
      </c>
      <c r="Q40" s="19">
        <v>1</v>
      </c>
      <c r="R40" s="21">
        <f t="shared" si="1"/>
        <v>151.93100000000001</v>
      </c>
      <c r="S40" s="19">
        <v>1</v>
      </c>
      <c r="T40" s="21">
        <f t="shared" si="2"/>
        <v>162.68771480000001</v>
      </c>
      <c r="U40" s="19">
        <v>1</v>
      </c>
      <c r="V40" s="21">
        <f t="shared" si="3"/>
        <v>176.01183864212001</v>
      </c>
      <c r="W40" s="19">
        <v>1</v>
      </c>
      <c r="X40" s="21">
        <f t="shared" si="4"/>
        <v>190.49761296236647</v>
      </c>
      <c r="Y40" s="19">
        <v>1</v>
      </c>
      <c r="Z40" s="21">
        <f t="shared" si="8"/>
        <v>206.23271579305793</v>
      </c>
      <c r="AA40" s="18">
        <f t="shared" si="7"/>
        <v>5</v>
      </c>
      <c r="AB40" s="18">
        <f t="shared" si="7"/>
        <v>826.12816640448648</v>
      </c>
      <c r="AC40" s="151" t="s">
        <v>119</v>
      </c>
      <c r="AD40" s="152" t="s">
        <v>15</v>
      </c>
    </row>
    <row r="41" spans="1:30" s="23" customFormat="1" ht="54.75" customHeight="1" x14ac:dyDescent="0.3">
      <c r="A41" s="102"/>
      <c r="B41" s="43"/>
      <c r="C41" s="67"/>
      <c r="D41" s="43"/>
      <c r="E41" s="67"/>
      <c r="F41" s="43"/>
      <c r="G41" s="16"/>
      <c r="H41" s="16"/>
      <c r="I41" s="16"/>
      <c r="J41" s="150" t="s">
        <v>50</v>
      </c>
      <c r="K41" s="257" t="s">
        <v>82</v>
      </c>
      <c r="L41" s="381" t="s">
        <v>145</v>
      </c>
      <c r="M41" s="382"/>
      <c r="N41" s="19">
        <v>12</v>
      </c>
      <c r="O41" s="19">
        <v>12</v>
      </c>
      <c r="P41" s="20">
        <v>40</v>
      </c>
      <c r="Q41" s="19">
        <v>12</v>
      </c>
      <c r="R41" s="21">
        <f t="shared" si="1"/>
        <v>41.911999999999999</v>
      </c>
      <c r="S41" s="19">
        <v>12</v>
      </c>
      <c r="T41" s="21">
        <f t="shared" si="2"/>
        <v>44.879369599999997</v>
      </c>
      <c r="U41" s="19">
        <v>12</v>
      </c>
      <c r="V41" s="21">
        <f t="shared" si="3"/>
        <v>48.554989970239994</v>
      </c>
      <c r="W41" s="19">
        <v>12</v>
      </c>
      <c r="X41" s="21">
        <f t="shared" si="4"/>
        <v>52.551065644790746</v>
      </c>
      <c r="Y41" s="19">
        <v>12</v>
      </c>
      <c r="Z41" s="21">
        <f t="shared" si="8"/>
        <v>56.891783667050461</v>
      </c>
      <c r="AA41" s="18">
        <f t="shared" si="7"/>
        <v>60</v>
      </c>
      <c r="AB41" s="18">
        <f t="shared" si="7"/>
        <v>227.89742521503075</v>
      </c>
      <c r="AC41" s="151" t="s">
        <v>119</v>
      </c>
      <c r="AD41" s="152" t="s">
        <v>15</v>
      </c>
    </row>
    <row r="42" spans="1:30" s="23" customFormat="1" ht="43.5" customHeight="1" x14ac:dyDescent="0.3">
      <c r="A42" s="102"/>
      <c r="B42" s="43"/>
      <c r="C42" s="67"/>
      <c r="D42" s="43"/>
      <c r="E42" s="67"/>
      <c r="F42" s="43"/>
      <c r="G42" s="39"/>
      <c r="H42" s="39"/>
      <c r="I42" s="39"/>
      <c r="J42" s="25" t="s">
        <v>51</v>
      </c>
      <c r="K42" s="258" t="s">
        <v>83</v>
      </c>
      <c r="L42" s="379" t="s">
        <v>146</v>
      </c>
      <c r="M42" s="380"/>
      <c r="N42" s="27">
        <v>1</v>
      </c>
      <c r="O42" s="27">
        <v>1</v>
      </c>
      <c r="P42" s="28">
        <v>150</v>
      </c>
      <c r="Q42" s="27">
        <v>1</v>
      </c>
      <c r="R42" s="21">
        <f t="shared" si="1"/>
        <v>157.16999999999999</v>
      </c>
      <c r="S42" s="27">
        <v>1</v>
      </c>
      <c r="T42" s="21">
        <f t="shared" si="2"/>
        <v>168.29763599999998</v>
      </c>
      <c r="U42" s="27">
        <v>1</v>
      </c>
      <c r="V42" s="21">
        <f t="shared" si="3"/>
        <v>182.08121238839999</v>
      </c>
      <c r="W42" s="27">
        <v>1</v>
      </c>
      <c r="X42" s="21">
        <f t="shared" si="4"/>
        <v>197.06649616796531</v>
      </c>
      <c r="Y42" s="27">
        <v>1</v>
      </c>
      <c r="Z42" s="21">
        <f t="shared" si="8"/>
        <v>213.34418875143925</v>
      </c>
      <c r="AA42" s="29">
        <f t="shared" si="7"/>
        <v>5</v>
      </c>
      <c r="AB42" s="29">
        <f t="shared" si="7"/>
        <v>854.61534455636524</v>
      </c>
      <c r="AC42" s="72" t="s">
        <v>119</v>
      </c>
      <c r="AD42" s="30" t="s">
        <v>15</v>
      </c>
    </row>
    <row r="43" spans="1:30" s="23" customFormat="1" ht="42.75" customHeight="1" x14ac:dyDescent="0.3">
      <c r="A43" s="102"/>
      <c r="B43" s="43"/>
      <c r="C43" s="67"/>
      <c r="D43" s="43"/>
      <c r="E43" s="67"/>
      <c r="F43" s="43"/>
      <c r="G43" s="50">
        <v>1</v>
      </c>
      <c r="H43" s="51">
        <v>13</v>
      </c>
      <c r="I43" s="51" t="s">
        <v>46</v>
      </c>
      <c r="J43" s="370" t="s">
        <v>84</v>
      </c>
      <c r="K43" s="371"/>
      <c r="L43" s="370" t="s">
        <v>368</v>
      </c>
      <c r="M43" s="371"/>
      <c r="N43" s="52">
        <v>100</v>
      </c>
      <c r="O43" s="52">
        <v>100</v>
      </c>
      <c r="P43" s="53">
        <f>SUM(P44)</f>
        <v>45</v>
      </c>
      <c r="Q43" s="52">
        <v>100</v>
      </c>
      <c r="R43" s="53">
        <f>SUM(R44)</f>
        <v>47.151000000000003</v>
      </c>
      <c r="S43" s="52">
        <v>100</v>
      </c>
      <c r="T43" s="53">
        <f>SUM(T44)</f>
        <v>50.489290800000006</v>
      </c>
      <c r="U43" s="52">
        <v>100</v>
      </c>
      <c r="V43" s="53">
        <f>SUM(V44)</f>
        <v>54.624363716520008</v>
      </c>
      <c r="W43" s="52">
        <v>100</v>
      </c>
      <c r="X43" s="53">
        <f>SUM(X44)</f>
        <v>59.119948850389605</v>
      </c>
      <c r="Y43" s="52">
        <v>100</v>
      </c>
      <c r="Z43" s="53">
        <f>SUM(Z44)</f>
        <v>64.003256625431789</v>
      </c>
      <c r="AA43" s="52">
        <v>100</v>
      </c>
      <c r="AB43" s="52">
        <f t="shared" ref="AA43:AB44" si="9">P43+R43+T43+V43+X43</f>
        <v>256.38460336690963</v>
      </c>
      <c r="AC43" s="52"/>
      <c r="AD43" s="54"/>
    </row>
    <row r="44" spans="1:30" s="23" customFormat="1" ht="43.5" customHeight="1" x14ac:dyDescent="0.3">
      <c r="A44" s="102"/>
      <c r="B44" s="43"/>
      <c r="C44" s="67"/>
      <c r="D44" s="43"/>
      <c r="E44" s="67"/>
      <c r="F44" s="43"/>
      <c r="G44" s="39"/>
      <c r="H44" s="39"/>
      <c r="I44" s="39"/>
      <c r="J44" s="25" t="s">
        <v>0</v>
      </c>
      <c r="K44" s="258" t="s">
        <v>85</v>
      </c>
      <c r="L44" s="379" t="s">
        <v>147</v>
      </c>
      <c r="M44" s="380"/>
      <c r="N44" s="29">
        <v>60</v>
      </c>
      <c r="O44" s="27">
        <v>75</v>
      </c>
      <c r="P44" s="28">
        <v>45</v>
      </c>
      <c r="Q44" s="27">
        <v>75</v>
      </c>
      <c r="R44" s="21">
        <f t="shared" si="1"/>
        <v>47.151000000000003</v>
      </c>
      <c r="S44" s="27">
        <v>80</v>
      </c>
      <c r="T44" s="21">
        <f t="shared" si="2"/>
        <v>50.489290800000006</v>
      </c>
      <c r="U44" s="27">
        <v>80</v>
      </c>
      <c r="V44" s="21">
        <f t="shared" si="3"/>
        <v>54.624363716520008</v>
      </c>
      <c r="W44" s="27">
        <v>80</v>
      </c>
      <c r="X44" s="21">
        <f t="shared" si="4"/>
        <v>59.119948850389605</v>
      </c>
      <c r="Y44" s="27">
        <v>80</v>
      </c>
      <c r="Z44" s="21">
        <f t="shared" si="8"/>
        <v>64.003256625431789</v>
      </c>
      <c r="AA44" s="29">
        <f t="shared" si="9"/>
        <v>390</v>
      </c>
      <c r="AB44" s="204">
        <f t="shared" si="9"/>
        <v>256.38460336690963</v>
      </c>
      <c r="AC44" s="72" t="s">
        <v>119</v>
      </c>
      <c r="AD44" s="30" t="s">
        <v>15</v>
      </c>
    </row>
    <row r="45" spans="1:30" s="23" customFormat="1" ht="42.75" customHeight="1" x14ac:dyDescent="0.3">
      <c r="A45" s="102"/>
      <c r="B45" s="43"/>
      <c r="C45" s="67"/>
      <c r="D45" s="43"/>
      <c r="E45" s="67"/>
      <c r="F45" s="43"/>
      <c r="G45" s="50">
        <v>1</v>
      </c>
      <c r="H45" s="51">
        <v>13</v>
      </c>
      <c r="I45" s="51" t="s">
        <v>44</v>
      </c>
      <c r="J45" s="370" t="s">
        <v>86</v>
      </c>
      <c r="K45" s="371"/>
      <c r="L45" s="370" t="s">
        <v>365</v>
      </c>
      <c r="M45" s="371"/>
      <c r="N45" s="52">
        <v>100</v>
      </c>
      <c r="O45" s="52">
        <v>100</v>
      </c>
      <c r="P45" s="53">
        <f>SUM(P46)</f>
        <v>80</v>
      </c>
      <c r="Q45" s="52">
        <v>100</v>
      </c>
      <c r="R45" s="53">
        <f>SUM(R46)</f>
        <v>83.823999999999998</v>
      </c>
      <c r="S45" s="52">
        <v>100</v>
      </c>
      <c r="T45" s="53">
        <f>SUM(T46)</f>
        <v>89.758739199999994</v>
      </c>
      <c r="U45" s="52">
        <v>100</v>
      </c>
      <c r="V45" s="53">
        <f>SUM(V46)</f>
        <v>97.109979940479988</v>
      </c>
      <c r="W45" s="52">
        <v>100</v>
      </c>
      <c r="X45" s="53">
        <f>SUM(X46)</f>
        <v>105.10213128958149</v>
      </c>
      <c r="Y45" s="52">
        <v>100</v>
      </c>
      <c r="Z45" s="53">
        <f>SUM(Z46)</f>
        <v>113.78356733410092</v>
      </c>
      <c r="AA45" s="52">
        <v>100</v>
      </c>
      <c r="AB45" s="52">
        <f t="shared" ref="AA45:AB46" si="10">P45+R45+T45+V45+X45</f>
        <v>455.7948504300615</v>
      </c>
      <c r="AC45" s="52"/>
      <c r="AD45" s="54"/>
    </row>
    <row r="46" spans="1:30" s="23" customFormat="1" ht="69" customHeight="1" x14ac:dyDescent="0.3">
      <c r="A46" s="102"/>
      <c r="B46" s="43"/>
      <c r="C46" s="67"/>
      <c r="D46" s="43"/>
      <c r="E46" s="67"/>
      <c r="F46" s="43"/>
      <c r="G46" s="39"/>
      <c r="H46" s="39"/>
      <c r="I46" s="39"/>
      <c r="J46" s="25" t="s">
        <v>0</v>
      </c>
      <c r="K46" s="258" t="s">
        <v>87</v>
      </c>
      <c r="L46" s="379" t="s">
        <v>150</v>
      </c>
      <c r="M46" s="380"/>
      <c r="N46" s="29">
        <v>6</v>
      </c>
      <c r="O46" s="27">
        <v>6</v>
      </c>
      <c r="P46" s="28">
        <v>80</v>
      </c>
      <c r="Q46" s="27">
        <v>6</v>
      </c>
      <c r="R46" s="21">
        <f t="shared" si="1"/>
        <v>83.823999999999998</v>
      </c>
      <c r="S46" s="27">
        <v>8</v>
      </c>
      <c r="T46" s="21">
        <f t="shared" si="2"/>
        <v>89.758739199999994</v>
      </c>
      <c r="U46" s="27">
        <v>8</v>
      </c>
      <c r="V46" s="21">
        <f t="shared" si="3"/>
        <v>97.109979940479988</v>
      </c>
      <c r="W46" s="27">
        <v>10</v>
      </c>
      <c r="X46" s="21">
        <f t="shared" si="4"/>
        <v>105.10213128958149</v>
      </c>
      <c r="Y46" s="27">
        <v>12</v>
      </c>
      <c r="Z46" s="21">
        <f t="shared" si="8"/>
        <v>113.78356733410092</v>
      </c>
      <c r="AA46" s="29">
        <f t="shared" si="10"/>
        <v>38</v>
      </c>
      <c r="AB46" s="204">
        <f t="shared" si="10"/>
        <v>455.7948504300615</v>
      </c>
      <c r="AC46" s="72" t="s">
        <v>116</v>
      </c>
      <c r="AD46" s="30" t="s">
        <v>15</v>
      </c>
    </row>
    <row r="47" spans="1:30" s="23" customFormat="1" ht="68.25" customHeight="1" x14ac:dyDescent="0.3">
      <c r="A47" s="102"/>
      <c r="B47" s="43"/>
      <c r="C47" s="67"/>
      <c r="D47" s="43"/>
      <c r="E47" s="67"/>
      <c r="F47" s="43"/>
      <c r="G47" s="50">
        <v>1</v>
      </c>
      <c r="H47" s="51">
        <v>13</v>
      </c>
      <c r="I47" s="51" t="s">
        <v>45</v>
      </c>
      <c r="J47" s="383" t="s">
        <v>88</v>
      </c>
      <c r="K47" s="384"/>
      <c r="L47" s="370" t="s">
        <v>366</v>
      </c>
      <c r="M47" s="371"/>
      <c r="N47" s="52">
        <v>100</v>
      </c>
      <c r="O47" s="52">
        <v>100</v>
      </c>
      <c r="P47" s="53">
        <f>SUM(P52:P55)</f>
        <v>216</v>
      </c>
      <c r="Q47" s="52">
        <v>100</v>
      </c>
      <c r="R47" s="53">
        <f>SUM(R52:R55)</f>
        <v>226.32480000000001</v>
      </c>
      <c r="S47" s="52">
        <v>100</v>
      </c>
      <c r="T47" s="53">
        <f>SUM(T52:T55)</f>
        <v>242.34859584</v>
      </c>
      <c r="U47" s="52">
        <v>100</v>
      </c>
      <c r="V47" s="53">
        <f>SUM(V52:V55)</f>
        <v>262.19694583929601</v>
      </c>
      <c r="W47" s="52">
        <v>100</v>
      </c>
      <c r="X47" s="53">
        <f>SUM(X52:X55)</f>
        <v>283.77575448187008</v>
      </c>
      <c r="Y47" s="52">
        <v>100</v>
      </c>
      <c r="Z47" s="53">
        <f>SUM(Z52:Z55)</f>
        <v>307.21563180207255</v>
      </c>
      <c r="AA47" s="52">
        <v>100</v>
      </c>
      <c r="AB47" s="52">
        <f t="shared" ref="AA47:AB55" si="11">P47+R47+T47+V47+X47</f>
        <v>1230.646096161166</v>
      </c>
      <c r="AC47" s="52"/>
      <c r="AD47" s="54"/>
    </row>
    <row r="48" spans="1:30" s="23" customFormat="1" ht="30.75" customHeight="1" x14ac:dyDescent="0.3">
      <c r="A48" s="102"/>
      <c r="B48" s="43"/>
      <c r="C48" s="67"/>
      <c r="D48" s="43"/>
      <c r="E48" s="67"/>
      <c r="F48" s="43"/>
      <c r="G48" s="16"/>
      <c r="H48" s="252"/>
      <c r="I48" s="252"/>
      <c r="J48" s="246"/>
      <c r="K48" s="247"/>
      <c r="L48" s="386" t="s">
        <v>399</v>
      </c>
      <c r="M48" s="387"/>
      <c r="N48" s="18" t="s">
        <v>403</v>
      </c>
      <c r="O48" s="18" t="s">
        <v>404</v>
      </c>
      <c r="P48" s="21"/>
      <c r="Q48" s="18" t="s">
        <v>404</v>
      </c>
      <c r="R48" s="21"/>
      <c r="S48" s="18" t="s">
        <v>404</v>
      </c>
      <c r="T48" s="21"/>
      <c r="U48" s="18" t="s">
        <v>404</v>
      </c>
      <c r="V48" s="21"/>
      <c r="W48" s="18" t="s">
        <v>404</v>
      </c>
      <c r="X48" s="21"/>
      <c r="Y48" s="18" t="s">
        <v>405</v>
      </c>
      <c r="Z48" s="21"/>
      <c r="AA48" s="18" t="s">
        <v>405</v>
      </c>
      <c r="AB48" s="18"/>
      <c r="AC48" s="18"/>
      <c r="AD48" s="250"/>
    </row>
    <row r="49" spans="1:31" s="23" customFormat="1" ht="69" customHeight="1" x14ac:dyDescent="0.3">
      <c r="A49" s="102"/>
      <c r="B49" s="43"/>
      <c r="C49" s="67"/>
      <c r="D49" s="43"/>
      <c r="E49" s="67"/>
      <c r="F49" s="43"/>
      <c r="G49" s="16"/>
      <c r="H49" s="252"/>
      <c r="I49" s="252"/>
      <c r="J49" s="246"/>
      <c r="K49" s="247"/>
      <c r="L49" s="386" t="s">
        <v>400</v>
      </c>
      <c r="M49" s="387"/>
      <c r="N49" s="18">
        <v>100</v>
      </c>
      <c r="O49" s="18">
        <v>100</v>
      </c>
      <c r="P49" s="21"/>
      <c r="Q49" s="18">
        <v>100</v>
      </c>
      <c r="R49" s="21"/>
      <c r="S49" s="18">
        <v>100</v>
      </c>
      <c r="T49" s="21"/>
      <c r="U49" s="18">
        <v>100</v>
      </c>
      <c r="V49" s="21"/>
      <c r="W49" s="18">
        <v>100</v>
      </c>
      <c r="X49" s="21"/>
      <c r="Y49" s="18">
        <v>100</v>
      </c>
      <c r="Z49" s="21"/>
      <c r="AA49" s="18">
        <v>100</v>
      </c>
      <c r="AB49" s="18"/>
      <c r="AC49" s="18"/>
      <c r="AD49" s="250"/>
    </row>
    <row r="50" spans="1:31" s="23" customFormat="1" ht="42.75" customHeight="1" x14ac:dyDescent="0.3">
      <c r="A50" s="102"/>
      <c r="B50" s="43"/>
      <c r="C50" s="67"/>
      <c r="D50" s="43"/>
      <c r="E50" s="67"/>
      <c r="F50" s="43"/>
      <c r="G50" s="16"/>
      <c r="H50" s="252"/>
      <c r="I50" s="252"/>
      <c r="J50" s="246"/>
      <c r="K50" s="247"/>
      <c r="L50" s="386" t="s">
        <v>401</v>
      </c>
      <c r="M50" s="387"/>
      <c r="N50" s="18">
        <v>100</v>
      </c>
      <c r="O50" s="18">
        <v>100</v>
      </c>
      <c r="P50" s="21"/>
      <c r="Q50" s="18">
        <v>100</v>
      </c>
      <c r="R50" s="21"/>
      <c r="S50" s="18">
        <v>100</v>
      </c>
      <c r="T50" s="21"/>
      <c r="U50" s="18">
        <v>100</v>
      </c>
      <c r="V50" s="21"/>
      <c r="W50" s="18">
        <v>100</v>
      </c>
      <c r="X50" s="21"/>
      <c r="Y50" s="18">
        <v>100</v>
      </c>
      <c r="Z50" s="21"/>
      <c r="AA50" s="18">
        <v>100</v>
      </c>
      <c r="AB50" s="18"/>
      <c r="AC50" s="18"/>
      <c r="AD50" s="250"/>
    </row>
    <row r="51" spans="1:31" s="23" customFormat="1" ht="51.75" customHeight="1" x14ac:dyDescent="0.3">
      <c r="A51" s="103"/>
      <c r="B51" s="63"/>
      <c r="C51" s="77"/>
      <c r="D51" s="63"/>
      <c r="E51" s="77"/>
      <c r="F51" s="63"/>
      <c r="G51" s="75"/>
      <c r="H51" s="254"/>
      <c r="I51" s="254"/>
      <c r="J51" s="253"/>
      <c r="K51" s="109"/>
      <c r="L51" s="386" t="s">
        <v>402</v>
      </c>
      <c r="M51" s="387"/>
      <c r="N51" s="18">
        <v>100</v>
      </c>
      <c r="O51" s="18">
        <v>100</v>
      </c>
      <c r="P51" s="21"/>
      <c r="Q51" s="18">
        <v>100</v>
      </c>
      <c r="R51" s="21"/>
      <c r="S51" s="18">
        <v>100</v>
      </c>
      <c r="T51" s="21"/>
      <c r="U51" s="18">
        <v>100</v>
      </c>
      <c r="V51" s="21"/>
      <c r="W51" s="18">
        <v>100</v>
      </c>
      <c r="X51" s="21"/>
      <c r="Y51" s="18">
        <v>100</v>
      </c>
      <c r="Z51" s="21"/>
      <c r="AA51" s="18">
        <v>100</v>
      </c>
      <c r="AB51" s="18"/>
      <c r="AC51" s="18"/>
      <c r="AD51" s="250"/>
    </row>
    <row r="52" spans="1:31" s="23" customFormat="1" x14ac:dyDescent="0.3">
      <c r="A52" s="104"/>
      <c r="B52" s="79"/>
      <c r="C52" s="78"/>
      <c r="D52" s="79"/>
      <c r="E52" s="78"/>
      <c r="F52" s="79"/>
      <c r="G52" s="74"/>
      <c r="H52" s="74"/>
      <c r="I52" s="74"/>
      <c r="J52" s="385" t="s">
        <v>0</v>
      </c>
      <c r="K52" s="382" t="s">
        <v>89</v>
      </c>
      <c r="L52" s="381" t="s">
        <v>152</v>
      </c>
      <c r="M52" s="382"/>
      <c r="N52" s="22">
        <v>12</v>
      </c>
      <c r="O52" s="32">
        <v>12</v>
      </c>
      <c r="P52" s="33">
        <v>8</v>
      </c>
      <c r="Q52" s="32">
        <v>12</v>
      </c>
      <c r="R52" s="34">
        <f t="shared" si="1"/>
        <v>8.3824000000000005</v>
      </c>
      <c r="S52" s="32">
        <v>12</v>
      </c>
      <c r="T52" s="34">
        <f t="shared" si="2"/>
        <v>8.9758739200000015</v>
      </c>
      <c r="U52" s="32">
        <v>12</v>
      </c>
      <c r="V52" s="34">
        <f t="shared" si="3"/>
        <v>9.710997994048002</v>
      </c>
      <c r="W52" s="32">
        <v>12</v>
      </c>
      <c r="X52" s="34">
        <f t="shared" si="4"/>
        <v>10.510213128958153</v>
      </c>
      <c r="Y52" s="32">
        <v>12</v>
      </c>
      <c r="Z52" s="34">
        <f t="shared" si="8"/>
        <v>11.378356733410095</v>
      </c>
      <c r="AA52" s="22">
        <f t="shared" si="11"/>
        <v>60</v>
      </c>
      <c r="AB52" s="22">
        <f t="shared" si="11"/>
        <v>45.579485043006159</v>
      </c>
      <c r="AC52" s="364" t="s">
        <v>116</v>
      </c>
      <c r="AD52" s="365" t="s">
        <v>15</v>
      </c>
    </row>
    <row r="53" spans="1:31" s="23" customFormat="1" ht="106.5" customHeight="1" x14ac:dyDescent="0.3">
      <c r="A53" s="102"/>
      <c r="B53" s="43"/>
      <c r="C53" s="67"/>
      <c r="D53" s="43"/>
      <c r="E53" s="67"/>
      <c r="F53" s="43"/>
      <c r="G53" s="16"/>
      <c r="H53" s="16"/>
      <c r="I53" s="16"/>
      <c r="J53" s="385"/>
      <c r="K53" s="382"/>
      <c r="L53" s="381"/>
      <c r="M53" s="382"/>
      <c r="N53" s="35">
        <v>5</v>
      </c>
      <c r="O53" s="36">
        <v>5</v>
      </c>
      <c r="P53" s="37"/>
      <c r="Q53" s="36">
        <v>5</v>
      </c>
      <c r="R53" s="38"/>
      <c r="S53" s="36">
        <v>5</v>
      </c>
      <c r="T53" s="38"/>
      <c r="U53" s="36">
        <v>5</v>
      </c>
      <c r="V53" s="38"/>
      <c r="W53" s="36">
        <v>5</v>
      </c>
      <c r="X53" s="38"/>
      <c r="Y53" s="36">
        <v>5</v>
      </c>
      <c r="Z53" s="38"/>
      <c r="AA53" s="35">
        <f t="shared" si="11"/>
        <v>25</v>
      </c>
      <c r="AB53" s="35"/>
      <c r="AC53" s="364"/>
      <c r="AD53" s="365"/>
    </row>
    <row r="54" spans="1:31" s="23" customFormat="1" ht="81" customHeight="1" x14ac:dyDescent="0.3">
      <c r="A54" s="102"/>
      <c r="B54" s="43"/>
      <c r="C54" s="67"/>
      <c r="D54" s="43"/>
      <c r="E54" s="67"/>
      <c r="F54" s="43"/>
      <c r="G54" s="16"/>
      <c r="H54" s="16"/>
      <c r="I54" s="16"/>
      <c r="J54" s="226" t="s">
        <v>1</v>
      </c>
      <c r="K54" s="257" t="s">
        <v>90</v>
      </c>
      <c r="L54" s="381" t="s">
        <v>421</v>
      </c>
      <c r="M54" s="382"/>
      <c r="N54" s="19">
        <v>1</v>
      </c>
      <c r="O54" s="19">
        <v>1</v>
      </c>
      <c r="P54" s="20">
        <v>10</v>
      </c>
      <c r="Q54" s="19">
        <v>1</v>
      </c>
      <c r="R54" s="21">
        <f t="shared" si="1"/>
        <v>10.478</v>
      </c>
      <c r="S54" s="19">
        <v>1</v>
      </c>
      <c r="T54" s="21">
        <f t="shared" si="2"/>
        <v>11.219842399999999</v>
      </c>
      <c r="U54" s="19">
        <v>1</v>
      </c>
      <c r="V54" s="21">
        <f t="shared" si="3"/>
        <v>12.138747492559999</v>
      </c>
      <c r="W54" s="19">
        <v>1</v>
      </c>
      <c r="X54" s="21">
        <f t="shared" si="4"/>
        <v>13.137766411197687</v>
      </c>
      <c r="Y54" s="19">
        <v>1</v>
      </c>
      <c r="Z54" s="21">
        <f t="shared" si="8"/>
        <v>14.222945916762615</v>
      </c>
      <c r="AA54" s="18">
        <f t="shared" si="11"/>
        <v>5</v>
      </c>
      <c r="AB54" s="18">
        <f t="shared" si="11"/>
        <v>56.974356303757688</v>
      </c>
      <c r="AC54" s="221" t="s">
        <v>116</v>
      </c>
      <c r="AD54" s="222" t="s">
        <v>15</v>
      </c>
    </row>
    <row r="55" spans="1:31" s="23" customFormat="1" ht="56.25" customHeight="1" x14ac:dyDescent="0.3">
      <c r="A55" s="105"/>
      <c r="B55" s="70"/>
      <c r="C55" s="69"/>
      <c r="D55" s="70"/>
      <c r="E55" s="69"/>
      <c r="F55" s="70"/>
      <c r="G55" s="39"/>
      <c r="H55" s="39"/>
      <c r="I55" s="39"/>
      <c r="J55" s="25" t="s">
        <v>2</v>
      </c>
      <c r="K55" s="258" t="s">
        <v>91</v>
      </c>
      <c r="L55" s="379" t="s">
        <v>184</v>
      </c>
      <c r="M55" s="380"/>
      <c r="N55" s="27">
        <v>12</v>
      </c>
      <c r="O55" s="27">
        <v>12</v>
      </c>
      <c r="P55" s="28">
        <v>198</v>
      </c>
      <c r="Q55" s="27">
        <v>12</v>
      </c>
      <c r="R55" s="31">
        <f t="shared" si="1"/>
        <v>207.46440000000001</v>
      </c>
      <c r="S55" s="27">
        <v>12</v>
      </c>
      <c r="T55" s="31">
        <f t="shared" si="2"/>
        <v>222.15287952</v>
      </c>
      <c r="U55" s="27">
        <v>12</v>
      </c>
      <c r="V55" s="31">
        <f t="shared" si="3"/>
        <v>240.34720035268799</v>
      </c>
      <c r="W55" s="27">
        <v>12</v>
      </c>
      <c r="X55" s="31">
        <f t="shared" si="4"/>
        <v>260.12777494171422</v>
      </c>
      <c r="Y55" s="27">
        <v>12</v>
      </c>
      <c r="Z55" s="31">
        <f t="shared" si="8"/>
        <v>281.61432915189982</v>
      </c>
      <c r="AA55" s="29">
        <f t="shared" si="11"/>
        <v>60</v>
      </c>
      <c r="AB55" s="29">
        <f t="shared" si="11"/>
        <v>1128.0922548144022</v>
      </c>
      <c r="AC55" s="72" t="s">
        <v>116</v>
      </c>
      <c r="AD55" s="30" t="s">
        <v>15</v>
      </c>
    </row>
    <row r="56" spans="1:31" s="23" customFormat="1" ht="69" customHeight="1" x14ac:dyDescent="0.3">
      <c r="A56" s="101" t="s">
        <v>1</v>
      </c>
      <c r="B56" s="259" t="s">
        <v>432</v>
      </c>
      <c r="C56" s="383" t="s">
        <v>433</v>
      </c>
      <c r="D56" s="384"/>
      <c r="E56" s="49" t="s">
        <v>0</v>
      </c>
      <c r="F56" s="259" t="s">
        <v>434</v>
      </c>
      <c r="G56" s="50">
        <v>1</v>
      </c>
      <c r="H56" s="51" t="s">
        <v>17</v>
      </c>
      <c r="I56" s="50">
        <v>35</v>
      </c>
      <c r="J56" s="370" t="s">
        <v>92</v>
      </c>
      <c r="K56" s="371"/>
      <c r="L56" s="370" t="s">
        <v>153</v>
      </c>
      <c r="M56" s="371"/>
      <c r="N56" s="52">
        <v>50</v>
      </c>
      <c r="O56" s="52">
        <v>51</v>
      </c>
      <c r="P56" s="53">
        <f>SUM(P57:P62)</f>
        <v>1760</v>
      </c>
      <c r="Q56" s="52">
        <v>52</v>
      </c>
      <c r="R56" s="53">
        <f>SUM(R57:R62)</f>
        <v>2174.1279999999997</v>
      </c>
      <c r="S56" s="52">
        <v>53</v>
      </c>
      <c r="T56" s="53">
        <f>SUM(T57:T62)</f>
        <v>1855.5759624</v>
      </c>
      <c r="U56" s="52">
        <v>54</v>
      </c>
      <c r="V56" s="53">
        <f>SUM(V57:V62)</f>
        <v>2007.54763372056</v>
      </c>
      <c r="W56" s="52">
        <v>55</v>
      </c>
      <c r="X56" s="53">
        <f>SUM(X57:X62)</f>
        <v>2466.136187195762</v>
      </c>
      <c r="Y56" s="52">
        <v>55</v>
      </c>
      <c r="Z56" s="53">
        <f>SUM(Z57:Z62)</f>
        <v>2719.6920362581322</v>
      </c>
      <c r="AA56" s="52">
        <v>55</v>
      </c>
      <c r="AB56" s="107">
        <f t="shared" ref="AA56:AB62" si="12">P56+R56+T56+V56+X56</f>
        <v>10263.387783316322</v>
      </c>
      <c r="AC56" s="52"/>
      <c r="AD56" s="54"/>
    </row>
    <row r="57" spans="1:31" s="297" customFormat="1" ht="106.5" customHeight="1" x14ac:dyDescent="0.3">
      <c r="A57" s="123"/>
      <c r="B57" s="121"/>
      <c r="C57" s="293"/>
      <c r="D57" s="121"/>
      <c r="E57" s="293"/>
      <c r="F57" s="121"/>
      <c r="G57" s="294"/>
      <c r="H57" s="294"/>
      <c r="I57" s="294"/>
      <c r="J57" s="47" t="s">
        <v>0</v>
      </c>
      <c r="K57" s="267" t="s">
        <v>93</v>
      </c>
      <c r="L57" s="368" t="s">
        <v>154</v>
      </c>
      <c r="M57" s="369"/>
      <c r="N57" s="24">
        <v>7</v>
      </c>
      <c r="O57" s="56">
        <v>2</v>
      </c>
      <c r="P57" s="56">
        <v>450</v>
      </c>
      <c r="Q57" s="24">
        <v>2</v>
      </c>
      <c r="R57" s="42">
        <f t="shared" si="1"/>
        <v>471.51</v>
      </c>
      <c r="S57" s="24">
        <v>1</v>
      </c>
      <c r="T57" s="42">
        <v>236</v>
      </c>
      <c r="U57" s="24">
        <v>1</v>
      </c>
      <c r="V57" s="42">
        <f t="shared" si="3"/>
        <v>255.32839999999999</v>
      </c>
      <c r="W57" s="24">
        <v>2</v>
      </c>
      <c r="X57" s="42">
        <v>511</v>
      </c>
      <c r="Y57" s="24">
        <v>2</v>
      </c>
      <c r="Z57" s="42">
        <f t="shared" si="8"/>
        <v>553.20860000000005</v>
      </c>
      <c r="AA57" s="24">
        <f t="shared" si="12"/>
        <v>8</v>
      </c>
      <c r="AB57" s="24">
        <f t="shared" si="12"/>
        <v>1923.8384000000001</v>
      </c>
      <c r="AC57" s="295" t="s">
        <v>286</v>
      </c>
      <c r="AD57" s="296" t="s">
        <v>15</v>
      </c>
      <c r="AE57" s="306"/>
    </row>
    <row r="58" spans="1:31" s="297" customFormat="1" ht="107.25" customHeight="1" x14ac:dyDescent="0.3">
      <c r="A58" s="123"/>
      <c r="B58" s="121"/>
      <c r="C58" s="293"/>
      <c r="D58" s="121"/>
      <c r="E58" s="293"/>
      <c r="F58" s="121"/>
      <c r="G58" s="294"/>
      <c r="H58" s="294"/>
      <c r="I58" s="294"/>
      <c r="J58" s="90" t="s">
        <v>1</v>
      </c>
      <c r="K58" s="265" t="s">
        <v>94</v>
      </c>
      <c r="L58" s="41" t="s">
        <v>0</v>
      </c>
      <c r="M58" s="267" t="s">
        <v>422</v>
      </c>
      <c r="N58" s="24">
        <v>5</v>
      </c>
      <c r="O58" s="24">
        <v>2</v>
      </c>
      <c r="P58" s="57">
        <v>450</v>
      </c>
      <c r="Q58" s="24">
        <v>2</v>
      </c>
      <c r="R58" s="42">
        <f t="shared" si="1"/>
        <v>471.51</v>
      </c>
      <c r="S58" s="24">
        <v>1</v>
      </c>
      <c r="T58" s="42">
        <v>236</v>
      </c>
      <c r="U58" s="24">
        <v>1</v>
      </c>
      <c r="V58" s="42">
        <f t="shared" si="3"/>
        <v>255.32839999999999</v>
      </c>
      <c r="W58" s="24">
        <v>1</v>
      </c>
      <c r="X58" s="42">
        <f t="shared" si="4"/>
        <v>276.34192731999997</v>
      </c>
      <c r="Y58" s="24">
        <v>1</v>
      </c>
      <c r="Z58" s="42">
        <f t="shared" si="8"/>
        <v>299.16777051663195</v>
      </c>
      <c r="AA58" s="24">
        <f t="shared" si="12"/>
        <v>7</v>
      </c>
      <c r="AB58" s="24">
        <f t="shared" si="12"/>
        <v>1689.1803273200001</v>
      </c>
      <c r="AC58" s="295" t="s">
        <v>286</v>
      </c>
      <c r="AD58" s="296" t="s">
        <v>15</v>
      </c>
      <c r="AE58" s="306"/>
    </row>
    <row r="59" spans="1:31" s="297" customFormat="1" ht="106.5" customHeight="1" x14ac:dyDescent="0.3">
      <c r="A59" s="89"/>
      <c r="B59" s="300"/>
      <c r="C59" s="301"/>
      <c r="D59" s="300"/>
      <c r="E59" s="301"/>
      <c r="F59" s="300"/>
      <c r="G59" s="302"/>
      <c r="H59" s="302"/>
      <c r="I59" s="302"/>
      <c r="J59" s="89"/>
      <c r="K59" s="266"/>
      <c r="L59" s="41" t="s">
        <v>1</v>
      </c>
      <c r="M59" s="267" t="s">
        <v>423</v>
      </c>
      <c r="N59" s="24">
        <v>0</v>
      </c>
      <c r="O59" s="24">
        <v>0</v>
      </c>
      <c r="P59" s="57">
        <v>0</v>
      </c>
      <c r="Q59" s="24">
        <v>1</v>
      </c>
      <c r="R59" s="24">
        <v>330</v>
      </c>
      <c r="S59" s="24">
        <v>1</v>
      </c>
      <c r="T59" s="57">
        <f t="shared" si="2"/>
        <v>353.36399999999998</v>
      </c>
      <c r="U59" s="24">
        <v>1</v>
      </c>
      <c r="V59" s="57">
        <f t="shared" si="3"/>
        <v>382.30451159999996</v>
      </c>
      <c r="W59" s="24">
        <v>1</v>
      </c>
      <c r="X59" s="57">
        <f t="shared" si="4"/>
        <v>413.76817290467994</v>
      </c>
      <c r="Y59" s="24">
        <v>1</v>
      </c>
      <c r="Z59" s="57">
        <f t="shared" si="8"/>
        <v>447.9454239866065</v>
      </c>
      <c r="AA59" s="24">
        <f t="shared" si="12"/>
        <v>4</v>
      </c>
      <c r="AB59" s="24">
        <f t="shared" si="12"/>
        <v>1479.4366845046798</v>
      </c>
      <c r="AC59" s="24"/>
      <c r="AD59" s="296" t="s">
        <v>15</v>
      </c>
    </row>
    <row r="60" spans="1:31" s="297" customFormat="1" ht="93.75" customHeight="1" x14ac:dyDescent="0.3">
      <c r="A60" s="90"/>
      <c r="B60" s="303"/>
      <c r="C60" s="304"/>
      <c r="D60" s="303"/>
      <c r="E60" s="304"/>
      <c r="F60" s="303"/>
      <c r="G60" s="305"/>
      <c r="H60" s="305"/>
      <c r="I60" s="305"/>
      <c r="J60" s="90" t="s">
        <v>2</v>
      </c>
      <c r="K60" s="265" t="s">
        <v>95</v>
      </c>
      <c r="L60" s="47" t="s">
        <v>0</v>
      </c>
      <c r="M60" s="267" t="s">
        <v>424</v>
      </c>
      <c r="N60" s="24">
        <v>5</v>
      </c>
      <c r="O60" s="24">
        <v>1</v>
      </c>
      <c r="P60" s="24">
        <v>300</v>
      </c>
      <c r="Q60" s="24">
        <v>1</v>
      </c>
      <c r="R60" s="57">
        <f t="shared" si="1"/>
        <v>314.33999999999997</v>
      </c>
      <c r="S60" s="24">
        <v>1</v>
      </c>
      <c r="T60" s="57">
        <f t="shared" si="2"/>
        <v>336.59527199999997</v>
      </c>
      <c r="U60" s="24">
        <v>1</v>
      </c>
      <c r="V60" s="57">
        <f t="shared" si="3"/>
        <v>364.16242477679998</v>
      </c>
      <c r="W60" s="24">
        <v>1</v>
      </c>
      <c r="X60" s="57">
        <f t="shared" si="4"/>
        <v>394.13299233593062</v>
      </c>
      <c r="Y60" s="24">
        <v>1</v>
      </c>
      <c r="Z60" s="57">
        <f t="shared" si="8"/>
        <v>426.6883775028785</v>
      </c>
      <c r="AA60" s="24">
        <f t="shared" si="12"/>
        <v>5</v>
      </c>
      <c r="AB60" s="24">
        <f t="shared" si="12"/>
        <v>1709.2306891127305</v>
      </c>
      <c r="AC60" s="295" t="s">
        <v>286</v>
      </c>
      <c r="AD60" s="130" t="s">
        <v>16</v>
      </c>
    </row>
    <row r="61" spans="1:31" s="297" customFormat="1" ht="68.25" customHeight="1" x14ac:dyDescent="0.3">
      <c r="A61" s="123"/>
      <c r="B61" s="121"/>
      <c r="C61" s="293"/>
      <c r="D61" s="121"/>
      <c r="E61" s="293"/>
      <c r="F61" s="121"/>
      <c r="G61" s="294"/>
      <c r="H61" s="294"/>
      <c r="I61" s="294"/>
      <c r="J61" s="89"/>
      <c r="K61" s="300"/>
      <c r="L61" s="47" t="s">
        <v>1</v>
      </c>
      <c r="M61" s="267" t="s">
        <v>155</v>
      </c>
      <c r="N61" s="24">
        <v>580</v>
      </c>
      <c r="O61" s="24">
        <v>200</v>
      </c>
      <c r="P61" s="24">
        <v>350</v>
      </c>
      <c r="Q61" s="24">
        <v>200</v>
      </c>
      <c r="R61" s="57">
        <f t="shared" si="1"/>
        <v>366.73</v>
      </c>
      <c r="S61" s="24">
        <v>250</v>
      </c>
      <c r="T61" s="57">
        <v>458</v>
      </c>
      <c r="U61" s="24">
        <v>250</v>
      </c>
      <c r="V61" s="57">
        <f t="shared" si="3"/>
        <v>495.5102</v>
      </c>
      <c r="W61" s="24">
        <v>300</v>
      </c>
      <c r="X61" s="57">
        <v>595</v>
      </c>
      <c r="Y61" s="24">
        <v>350</v>
      </c>
      <c r="Z61" s="57">
        <v>694</v>
      </c>
      <c r="AA61" s="24">
        <f t="shared" si="12"/>
        <v>1200</v>
      </c>
      <c r="AB61" s="24">
        <f t="shared" si="12"/>
        <v>2265.2402000000002</v>
      </c>
      <c r="AC61" s="24"/>
      <c r="AD61" s="130" t="s">
        <v>16</v>
      </c>
    </row>
    <row r="62" spans="1:31" s="23" customFormat="1" ht="93.75" customHeight="1" x14ac:dyDescent="0.3">
      <c r="A62" s="102"/>
      <c r="B62" s="43"/>
      <c r="C62" s="67"/>
      <c r="D62" s="43"/>
      <c r="E62" s="69"/>
      <c r="F62" s="70"/>
      <c r="G62" s="39"/>
      <c r="H62" s="39"/>
      <c r="I62" s="39"/>
      <c r="J62" s="44" t="s">
        <v>3</v>
      </c>
      <c r="K62" s="45" t="s">
        <v>96</v>
      </c>
      <c r="L62" s="372" t="s">
        <v>425</v>
      </c>
      <c r="M62" s="373"/>
      <c r="N62" s="26">
        <v>12</v>
      </c>
      <c r="O62" s="26">
        <v>20</v>
      </c>
      <c r="P62" s="26">
        <v>210</v>
      </c>
      <c r="Q62" s="26">
        <v>20</v>
      </c>
      <c r="R62" s="34">
        <f t="shared" si="1"/>
        <v>220.03800000000001</v>
      </c>
      <c r="S62" s="26">
        <v>20</v>
      </c>
      <c r="T62" s="34">
        <f t="shared" si="2"/>
        <v>235.61669040000001</v>
      </c>
      <c r="U62" s="26">
        <v>20</v>
      </c>
      <c r="V62" s="34">
        <f t="shared" si="3"/>
        <v>254.91369734376002</v>
      </c>
      <c r="W62" s="26">
        <v>20</v>
      </c>
      <c r="X62" s="34">
        <f t="shared" si="4"/>
        <v>275.89309463515144</v>
      </c>
      <c r="Y62" s="26">
        <v>20</v>
      </c>
      <c r="Z62" s="34">
        <f t="shared" si="8"/>
        <v>298.68186425201498</v>
      </c>
      <c r="AA62" s="29">
        <f t="shared" si="12"/>
        <v>100</v>
      </c>
      <c r="AB62" s="29">
        <f t="shared" si="12"/>
        <v>1196.4614823789116</v>
      </c>
      <c r="AC62" s="72" t="s">
        <v>116</v>
      </c>
      <c r="AD62" s="76" t="s">
        <v>16</v>
      </c>
      <c r="AE62" s="205"/>
    </row>
    <row r="63" spans="1:31" s="23" customFormat="1" ht="94.5" customHeight="1" x14ac:dyDescent="0.3">
      <c r="A63" s="102"/>
      <c r="B63" s="43"/>
      <c r="C63" s="67"/>
      <c r="D63" s="43"/>
      <c r="E63" s="49" t="s">
        <v>1</v>
      </c>
      <c r="F63" s="259" t="s">
        <v>435</v>
      </c>
      <c r="G63" s="50">
        <v>1</v>
      </c>
      <c r="H63" s="51" t="s">
        <v>17</v>
      </c>
      <c r="I63" s="50">
        <v>36</v>
      </c>
      <c r="J63" s="333" t="s">
        <v>97</v>
      </c>
      <c r="K63" s="334"/>
      <c r="L63" s="333" t="s">
        <v>156</v>
      </c>
      <c r="M63" s="334"/>
      <c r="N63" s="52">
        <v>50</v>
      </c>
      <c r="O63" s="52">
        <v>51</v>
      </c>
      <c r="P63" s="53">
        <f>SUM(P64:P71)</f>
        <v>4405</v>
      </c>
      <c r="Q63" s="52">
        <v>52</v>
      </c>
      <c r="R63" s="53">
        <f>SUM(R64:R71)</f>
        <v>4615.5590000000002</v>
      </c>
      <c r="S63" s="52">
        <v>53</v>
      </c>
      <c r="T63" s="53">
        <f>SUM(T64:T71)</f>
        <v>5401.0688028000004</v>
      </c>
      <c r="U63" s="52">
        <v>54</v>
      </c>
      <c r="V63" s="53">
        <f>SUM(V64:V71)</f>
        <v>5843.4163377493196</v>
      </c>
      <c r="W63" s="52">
        <v>55</v>
      </c>
      <c r="X63" s="53">
        <f>SUM(X64:X71)</f>
        <v>6719.0295823060897</v>
      </c>
      <c r="Y63" s="52">
        <v>55</v>
      </c>
      <c r="Z63" s="53">
        <f>SUM(Z64:Z71)</f>
        <v>7340.2698258045721</v>
      </c>
      <c r="AA63" s="52">
        <v>55</v>
      </c>
      <c r="AB63" s="107">
        <f>P63+R63+T63+V63+X63</f>
        <v>26984.073722855414</v>
      </c>
      <c r="AC63" s="52"/>
      <c r="AD63" s="54"/>
    </row>
    <row r="64" spans="1:31" s="297" customFormat="1" ht="67.5" customHeight="1" x14ac:dyDescent="0.3">
      <c r="A64" s="123"/>
      <c r="B64" s="121"/>
      <c r="C64" s="293"/>
      <c r="D64" s="121"/>
      <c r="E64" s="293"/>
      <c r="F64" s="121"/>
      <c r="G64" s="294"/>
      <c r="H64" s="294"/>
      <c r="I64" s="294"/>
      <c r="J64" s="47" t="s">
        <v>0</v>
      </c>
      <c r="K64" s="267" t="s">
        <v>98</v>
      </c>
      <c r="L64" s="368" t="s">
        <v>426</v>
      </c>
      <c r="M64" s="369"/>
      <c r="N64" s="24">
        <v>11</v>
      </c>
      <c r="O64" s="24">
        <v>11</v>
      </c>
      <c r="P64" s="24">
        <v>625</v>
      </c>
      <c r="Q64" s="24">
        <v>11</v>
      </c>
      <c r="R64" s="42">
        <f t="shared" si="1"/>
        <v>654.875</v>
      </c>
      <c r="S64" s="24">
        <v>11</v>
      </c>
      <c r="T64" s="42">
        <f t="shared" si="2"/>
        <v>701.24014999999997</v>
      </c>
      <c r="U64" s="24">
        <v>11</v>
      </c>
      <c r="V64" s="42">
        <f t="shared" si="3"/>
        <v>758.671718285</v>
      </c>
      <c r="W64" s="24">
        <v>11</v>
      </c>
      <c r="X64" s="42">
        <f t="shared" si="4"/>
        <v>821.11040069985552</v>
      </c>
      <c r="Y64" s="24">
        <v>11</v>
      </c>
      <c r="Z64" s="42">
        <f t="shared" si="8"/>
        <v>888.93411979766358</v>
      </c>
      <c r="AA64" s="24">
        <f>O64+Q64+S64+U64+W64</f>
        <v>55</v>
      </c>
      <c r="AB64" s="24">
        <f>P64+R64+T64+V64+X64</f>
        <v>3560.8972689848561</v>
      </c>
      <c r="AC64" s="295" t="s">
        <v>193</v>
      </c>
      <c r="AD64" s="296" t="s">
        <v>15</v>
      </c>
    </row>
    <row r="65" spans="1:31" s="297" customFormat="1" ht="68.25" customHeight="1" x14ac:dyDescent="0.3">
      <c r="A65" s="123"/>
      <c r="B65" s="121"/>
      <c r="C65" s="293"/>
      <c r="D65" s="121"/>
      <c r="E65" s="293"/>
      <c r="F65" s="121"/>
      <c r="G65" s="294"/>
      <c r="H65" s="294"/>
      <c r="I65" s="294"/>
      <c r="J65" s="47" t="s">
        <v>1</v>
      </c>
      <c r="K65" s="267" t="s">
        <v>99</v>
      </c>
      <c r="L65" s="368" t="s">
        <v>428</v>
      </c>
      <c r="M65" s="369"/>
      <c r="N65" s="24">
        <v>17</v>
      </c>
      <c r="O65" s="24">
        <v>20</v>
      </c>
      <c r="P65" s="57">
        <v>320</v>
      </c>
      <c r="Q65" s="24">
        <v>20</v>
      </c>
      <c r="R65" s="42">
        <f t="shared" si="1"/>
        <v>335.29599999999999</v>
      </c>
      <c r="S65" s="24">
        <v>20</v>
      </c>
      <c r="T65" s="42">
        <f t="shared" si="2"/>
        <v>359.03495679999997</v>
      </c>
      <c r="U65" s="24">
        <v>20</v>
      </c>
      <c r="V65" s="42">
        <f t="shared" si="3"/>
        <v>388.43991976191995</v>
      </c>
      <c r="W65" s="24">
        <v>20</v>
      </c>
      <c r="X65" s="42">
        <f t="shared" si="4"/>
        <v>420.40852515832597</v>
      </c>
      <c r="Y65" s="24">
        <v>20</v>
      </c>
      <c r="Z65" s="42">
        <f t="shared" si="8"/>
        <v>455.13426933640369</v>
      </c>
      <c r="AA65" s="24">
        <f>O65+Q65+S65+U65+W65</f>
        <v>100</v>
      </c>
      <c r="AB65" s="24">
        <f>P65+R65+T65+V65+X65</f>
        <v>1823.179401720246</v>
      </c>
      <c r="AC65" s="295" t="s">
        <v>193</v>
      </c>
      <c r="AD65" s="130" t="s">
        <v>16</v>
      </c>
    </row>
    <row r="66" spans="1:31" s="297" customFormat="1" x14ac:dyDescent="0.3">
      <c r="A66" s="123"/>
      <c r="B66" s="121"/>
      <c r="C66" s="293"/>
      <c r="D66" s="121"/>
      <c r="E66" s="293"/>
      <c r="F66" s="121"/>
      <c r="G66" s="294"/>
      <c r="H66" s="294"/>
      <c r="I66" s="294"/>
      <c r="J66" s="90" t="s">
        <v>2</v>
      </c>
      <c r="K66" s="369" t="s">
        <v>100</v>
      </c>
      <c r="L66" s="368" t="s">
        <v>429</v>
      </c>
      <c r="M66" s="369"/>
      <c r="N66" s="40">
        <v>1</v>
      </c>
      <c r="O66" s="40">
        <v>1</v>
      </c>
      <c r="P66" s="42">
        <v>400</v>
      </c>
      <c r="Q66" s="40">
        <v>1</v>
      </c>
      <c r="R66" s="42">
        <f t="shared" si="1"/>
        <v>419.12</v>
      </c>
      <c r="S66" s="40">
        <v>1</v>
      </c>
      <c r="T66" s="42">
        <f t="shared" si="2"/>
        <v>448.79369600000001</v>
      </c>
      <c r="U66" s="40">
        <v>1</v>
      </c>
      <c r="V66" s="42">
        <f t="shared" si="3"/>
        <v>485.54989970240001</v>
      </c>
      <c r="W66" s="40">
        <v>1</v>
      </c>
      <c r="X66" s="42">
        <f t="shared" si="4"/>
        <v>525.51065644790754</v>
      </c>
      <c r="Y66" s="40">
        <v>1</v>
      </c>
      <c r="Z66" s="42">
        <f t="shared" si="8"/>
        <v>568.9178366705047</v>
      </c>
      <c r="AA66" s="40">
        <f t="shared" ref="AA66:AA71" si="13">O66+Q66+S66+U66+W66</f>
        <v>5</v>
      </c>
      <c r="AB66" s="40">
        <f>P66+R66+T66+V66+X66</f>
        <v>2278.9742521503076</v>
      </c>
      <c r="AC66" s="366" t="s">
        <v>193</v>
      </c>
      <c r="AD66" s="367" t="s">
        <v>16</v>
      </c>
    </row>
    <row r="67" spans="1:31" s="297" customFormat="1" ht="68.25" customHeight="1" x14ac:dyDescent="0.3">
      <c r="A67" s="123"/>
      <c r="B67" s="121"/>
      <c r="C67" s="293"/>
      <c r="D67" s="121"/>
      <c r="E67" s="293"/>
      <c r="F67" s="121"/>
      <c r="G67" s="294"/>
      <c r="H67" s="294"/>
      <c r="I67" s="294"/>
      <c r="J67" s="89"/>
      <c r="K67" s="369"/>
      <c r="L67" s="368"/>
      <c r="M67" s="369"/>
      <c r="N67" s="64">
        <v>12</v>
      </c>
      <c r="O67" s="64">
        <v>14</v>
      </c>
      <c r="P67" s="65"/>
      <c r="Q67" s="64">
        <v>14</v>
      </c>
      <c r="R67" s="65"/>
      <c r="S67" s="64">
        <v>16</v>
      </c>
      <c r="T67" s="65"/>
      <c r="U67" s="64">
        <v>16</v>
      </c>
      <c r="V67" s="65"/>
      <c r="W67" s="64">
        <v>19</v>
      </c>
      <c r="X67" s="65"/>
      <c r="Y67" s="64">
        <v>19</v>
      </c>
      <c r="Z67" s="65"/>
      <c r="AA67" s="64">
        <f t="shared" si="13"/>
        <v>79</v>
      </c>
      <c r="AB67" s="65"/>
      <c r="AC67" s="366"/>
      <c r="AD67" s="367"/>
    </row>
    <row r="68" spans="1:31" s="297" customFormat="1" ht="81" customHeight="1" x14ac:dyDescent="0.3">
      <c r="A68" s="89"/>
      <c r="B68" s="300"/>
      <c r="C68" s="301"/>
      <c r="D68" s="300"/>
      <c r="E68" s="301"/>
      <c r="F68" s="300"/>
      <c r="G68" s="302"/>
      <c r="H68" s="302"/>
      <c r="I68" s="302"/>
      <c r="J68" s="47" t="s">
        <v>3</v>
      </c>
      <c r="K68" s="267" t="s">
        <v>101</v>
      </c>
      <c r="L68" s="368" t="s">
        <v>430</v>
      </c>
      <c r="M68" s="369"/>
      <c r="N68" s="24">
        <v>12</v>
      </c>
      <c r="O68" s="24">
        <v>8</v>
      </c>
      <c r="P68" s="24">
        <v>960</v>
      </c>
      <c r="Q68" s="24">
        <v>8</v>
      </c>
      <c r="R68" s="57">
        <f t="shared" si="1"/>
        <v>1005.888</v>
      </c>
      <c r="S68" s="24">
        <v>10</v>
      </c>
      <c r="T68" s="57">
        <v>1257</v>
      </c>
      <c r="U68" s="24">
        <v>10</v>
      </c>
      <c r="V68" s="57">
        <f t="shared" si="3"/>
        <v>1359.9483</v>
      </c>
      <c r="W68" s="24">
        <v>12</v>
      </c>
      <c r="X68" s="57">
        <v>1632</v>
      </c>
      <c r="Y68" s="24">
        <v>12</v>
      </c>
      <c r="Z68" s="57">
        <f t="shared" si="8"/>
        <v>1766.8032000000001</v>
      </c>
      <c r="AA68" s="24">
        <f t="shared" si="13"/>
        <v>48</v>
      </c>
      <c r="AB68" s="24">
        <f>P68+R68+T68+V68+X68</f>
        <v>6214.8362999999999</v>
      </c>
      <c r="AC68" s="295" t="s">
        <v>193</v>
      </c>
      <c r="AD68" s="130" t="s">
        <v>16</v>
      </c>
    </row>
    <row r="69" spans="1:31" s="297" customFormat="1" ht="68.25" customHeight="1" x14ac:dyDescent="0.3">
      <c r="A69" s="90"/>
      <c r="B69" s="303"/>
      <c r="C69" s="304"/>
      <c r="D69" s="303"/>
      <c r="E69" s="304"/>
      <c r="F69" s="303"/>
      <c r="G69" s="305"/>
      <c r="H69" s="305"/>
      <c r="I69" s="305"/>
      <c r="J69" s="47" t="s">
        <v>4</v>
      </c>
      <c r="K69" s="267" t="s">
        <v>102</v>
      </c>
      <c r="L69" s="368" t="s">
        <v>431</v>
      </c>
      <c r="M69" s="369"/>
      <c r="N69" s="24">
        <v>580</v>
      </c>
      <c r="O69" s="24">
        <v>150</v>
      </c>
      <c r="P69" s="24">
        <v>300</v>
      </c>
      <c r="Q69" s="24">
        <v>150</v>
      </c>
      <c r="R69" s="57">
        <f t="shared" si="1"/>
        <v>314.33999999999997</v>
      </c>
      <c r="S69" s="24">
        <v>200</v>
      </c>
      <c r="T69" s="57">
        <v>419</v>
      </c>
      <c r="U69" s="24">
        <v>200</v>
      </c>
      <c r="V69" s="57">
        <f t="shared" si="3"/>
        <v>453.31610000000001</v>
      </c>
      <c r="W69" s="24">
        <v>250</v>
      </c>
      <c r="X69" s="57">
        <v>566</v>
      </c>
      <c r="Y69" s="24">
        <v>300</v>
      </c>
      <c r="Z69" s="57">
        <v>679</v>
      </c>
      <c r="AA69" s="24">
        <f t="shared" si="13"/>
        <v>950</v>
      </c>
      <c r="AB69" s="24">
        <f>P69+R69+T69+V69+X69</f>
        <v>2052.6561000000002</v>
      </c>
      <c r="AC69" s="295" t="s">
        <v>193</v>
      </c>
      <c r="AD69" s="130" t="s">
        <v>16</v>
      </c>
      <c r="AE69" s="306"/>
    </row>
    <row r="70" spans="1:31" s="23" customFormat="1" ht="68.25" customHeight="1" x14ac:dyDescent="0.3">
      <c r="A70" s="102"/>
      <c r="B70" s="43"/>
      <c r="C70" s="67"/>
      <c r="D70" s="43"/>
      <c r="E70" s="67"/>
      <c r="F70" s="43"/>
      <c r="G70" s="16"/>
      <c r="H70" s="16"/>
      <c r="I70" s="16"/>
      <c r="J70" s="47" t="s">
        <v>40</v>
      </c>
      <c r="K70" s="199" t="s">
        <v>166</v>
      </c>
      <c r="L70" s="368" t="s">
        <v>190</v>
      </c>
      <c r="M70" s="369"/>
      <c r="N70" s="24">
        <v>50</v>
      </c>
      <c r="O70" s="24">
        <v>50</v>
      </c>
      <c r="P70" s="57">
        <v>1200</v>
      </c>
      <c r="Q70" s="24">
        <v>50</v>
      </c>
      <c r="R70" s="34">
        <f t="shared" si="1"/>
        <v>1257.3599999999999</v>
      </c>
      <c r="S70" s="24">
        <v>60</v>
      </c>
      <c r="T70" s="34">
        <v>1509</v>
      </c>
      <c r="U70" s="24">
        <v>60</v>
      </c>
      <c r="V70" s="34">
        <f t="shared" si="3"/>
        <v>1632.5871</v>
      </c>
      <c r="W70" s="24">
        <v>70</v>
      </c>
      <c r="X70" s="34">
        <v>1905</v>
      </c>
      <c r="Y70" s="24">
        <v>70</v>
      </c>
      <c r="Z70" s="34">
        <f t="shared" si="8"/>
        <v>2062.3530000000001</v>
      </c>
      <c r="AA70" s="18">
        <f t="shared" si="13"/>
        <v>290</v>
      </c>
      <c r="AB70" s="18">
        <f>P70+R70+T70+V70+X70</f>
        <v>7503.9470999999994</v>
      </c>
      <c r="AC70" s="201" t="s">
        <v>120</v>
      </c>
      <c r="AD70" s="203" t="s">
        <v>15</v>
      </c>
    </row>
    <row r="71" spans="1:31" s="297" customFormat="1" ht="43.5" customHeight="1" x14ac:dyDescent="0.3">
      <c r="A71" s="308"/>
      <c r="B71" s="309"/>
      <c r="C71" s="310"/>
      <c r="D71" s="309"/>
      <c r="E71" s="310"/>
      <c r="F71" s="309"/>
      <c r="G71" s="311"/>
      <c r="H71" s="311"/>
      <c r="I71" s="311"/>
      <c r="J71" s="44" t="s">
        <v>41</v>
      </c>
      <c r="K71" s="268" t="s">
        <v>103</v>
      </c>
      <c r="L71" s="372" t="s">
        <v>58</v>
      </c>
      <c r="M71" s="373"/>
      <c r="N71" s="26">
        <v>380</v>
      </c>
      <c r="O71" s="26">
        <v>400</v>
      </c>
      <c r="P71" s="46">
        <v>600</v>
      </c>
      <c r="Q71" s="26">
        <v>400</v>
      </c>
      <c r="R71" s="46">
        <f t="shared" si="1"/>
        <v>628.67999999999995</v>
      </c>
      <c r="S71" s="26">
        <v>450</v>
      </c>
      <c r="T71" s="46">
        <v>707</v>
      </c>
      <c r="U71" s="26">
        <v>450</v>
      </c>
      <c r="V71" s="46">
        <f t="shared" si="3"/>
        <v>764.90329999999994</v>
      </c>
      <c r="W71" s="26">
        <v>500</v>
      </c>
      <c r="X71" s="46">
        <v>849</v>
      </c>
      <c r="Y71" s="26">
        <v>500</v>
      </c>
      <c r="Z71" s="46">
        <f t="shared" si="8"/>
        <v>919.12739999999997</v>
      </c>
      <c r="AA71" s="26">
        <f t="shared" si="13"/>
        <v>2200</v>
      </c>
      <c r="AB71" s="26">
        <f>P71+R71+T71+V71+X71</f>
        <v>3549.5832999999998</v>
      </c>
      <c r="AC71" s="312" t="s">
        <v>193</v>
      </c>
      <c r="AD71" s="131" t="s">
        <v>16</v>
      </c>
      <c r="AE71" s="306"/>
    </row>
    <row r="72" spans="1:31" s="297" customFormat="1" ht="55.5" customHeight="1" x14ac:dyDescent="0.3">
      <c r="A72" s="313" t="s">
        <v>2</v>
      </c>
      <c r="B72" s="264" t="s">
        <v>182</v>
      </c>
      <c r="C72" s="321" t="s">
        <v>187</v>
      </c>
      <c r="D72" s="322"/>
      <c r="E72" s="321" t="s">
        <v>188</v>
      </c>
      <c r="F72" s="322"/>
      <c r="G72" s="314">
        <v>1</v>
      </c>
      <c r="H72" s="315" t="s">
        <v>17</v>
      </c>
      <c r="I72" s="314">
        <v>45</v>
      </c>
      <c r="J72" s="333" t="s">
        <v>104</v>
      </c>
      <c r="K72" s="334"/>
      <c r="L72" s="333" t="s">
        <v>159</v>
      </c>
      <c r="M72" s="334"/>
      <c r="N72" s="233">
        <v>50</v>
      </c>
      <c r="O72" s="233">
        <v>51</v>
      </c>
      <c r="P72" s="316">
        <f>SUM(P73:P76)</f>
        <v>1937</v>
      </c>
      <c r="Q72" s="233">
        <v>52</v>
      </c>
      <c r="R72" s="316">
        <f>SUM(R73:R76)</f>
        <v>1700</v>
      </c>
      <c r="S72" s="233">
        <v>53</v>
      </c>
      <c r="T72" s="316">
        <f>SUM(T73:T76)</f>
        <v>1834.9596000000001</v>
      </c>
      <c r="U72" s="233">
        <v>54</v>
      </c>
      <c r="V72" s="316">
        <f>SUM(V73:V76)</f>
        <v>1985.9935312400003</v>
      </c>
      <c r="W72" s="233">
        <v>55</v>
      </c>
      <c r="X72" s="316">
        <f>SUM(X73:X76)</f>
        <v>1462.0058105910521</v>
      </c>
      <c r="Y72" s="233">
        <v>55</v>
      </c>
      <c r="Z72" s="316">
        <f>SUM(Z73:Z76)</f>
        <v>1648.8134905458733</v>
      </c>
      <c r="AA72" s="233">
        <v>55</v>
      </c>
      <c r="AB72" s="233">
        <f t="shared" ref="AA72:AB79" si="14">P72+R72+T72+V72+X72</f>
        <v>8919.9589418310534</v>
      </c>
      <c r="AC72" s="233"/>
      <c r="AD72" s="317"/>
    </row>
    <row r="73" spans="1:31" s="297" customFormat="1" ht="67.5" customHeight="1" x14ac:dyDescent="0.3">
      <c r="A73" s="123"/>
      <c r="B73" s="121"/>
      <c r="C73" s="293"/>
      <c r="D73" s="121"/>
      <c r="E73" s="293"/>
      <c r="F73" s="121"/>
      <c r="G73" s="294"/>
      <c r="H73" s="294"/>
      <c r="I73" s="294"/>
      <c r="J73" s="47" t="s">
        <v>0</v>
      </c>
      <c r="K73" s="267" t="s">
        <v>105</v>
      </c>
      <c r="L73" s="368" t="s">
        <v>388</v>
      </c>
      <c r="M73" s="369"/>
      <c r="N73" s="24">
        <v>10</v>
      </c>
      <c r="O73" s="24">
        <v>1</v>
      </c>
      <c r="P73" s="24">
        <v>587</v>
      </c>
      <c r="Q73" s="24">
        <v>1</v>
      </c>
      <c r="R73" s="24">
        <v>587</v>
      </c>
      <c r="S73" s="24">
        <v>1</v>
      </c>
      <c r="T73" s="42">
        <f t="shared" ref="T73:T74" si="15">(R73*7.08%)+R73</f>
        <v>628.55960000000005</v>
      </c>
      <c r="U73" s="24">
        <v>1</v>
      </c>
      <c r="V73" s="42">
        <f t="shared" ref="V73:V76" si="16">(T73*8.19%)+T73</f>
        <v>680.03863124000009</v>
      </c>
      <c r="W73" s="24">
        <v>1</v>
      </c>
      <c r="X73" s="42">
        <f t="shared" ref="X73" si="17">(V73*8.23%)+V73</f>
        <v>736.00581059105207</v>
      </c>
      <c r="Y73" s="24">
        <v>1</v>
      </c>
      <c r="Z73" s="42">
        <f t="shared" ref="Z73:Z76" si="18">(X73*8.26%)+X73</f>
        <v>796.79989054587293</v>
      </c>
      <c r="AA73" s="24">
        <f t="shared" si="14"/>
        <v>5</v>
      </c>
      <c r="AB73" s="24">
        <f t="shared" si="14"/>
        <v>3218.6040418310522</v>
      </c>
      <c r="AC73" s="295" t="s">
        <v>286</v>
      </c>
      <c r="AD73" s="130" t="s">
        <v>16</v>
      </c>
    </row>
    <row r="74" spans="1:31" s="297" customFormat="1" ht="81" customHeight="1" x14ac:dyDescent="0.3">
      <c r="A74" s="123"/>
      <c r="B74" s="121"/>
      <c r="C74" s="293"/>
      <c r="D74" s="121"/>
      <c r="E74" s="293"/>
      <c r="F74" s="121"/>
      <c r="G74" s="294"/>
      <c r="H74" s="294"/>
      <c r="I74" s="294"/>
      <c r="J74" s="47" t="s">
        <v>1</v>
      </c>
      <c r="K74" s="267" t="s">
        <v>106</v>
      </c>
      <c r="L74" s="368" t="s">
        <v>160</v>
      </c>
      <c r="M74" s="369"/>
      <c r="N74" s="24">
        <v>9</v>
      </c>
      <c r="O74" s="24">
        <v>2</v>
      </c>
      <c r="P74" s="57">
        <v>500</v>
      </c>
      <c r="Q74" s="24">
        <v>2</v>
      </c>
      <c r="R74" s="57">
        <v>500</v>
      </c>
      <c r="S74" s="24">
        <v>2</v>
      </c>
      <c r="T74" s="42">
        <f t="shared" si="15"/>
        <v>535.4</v>
      </c>
      <c r="U74" s="24">
        <v>2</v>
      </c>
      <c r="V74" s="42">
        <v>580</v>
      </c>
      <c r="W74" s="24">
        <v>1</v>
      </c>
      <c r="X74" s="42">
        <v>290</v>
      </c>
      <c r="Y74" s="24">
        <v>1</v>
      </c>
      <c r="Z74" s="42">
        <v>380</v>
      </c>
      <c r="AA74" s="24">
        <f t="shared" si="14"/>
        <v>9</v>
      </c>
      <c r="AB74" s="24">
        <f t="shared" si="14"/>
        <v>2405.4</v>
      </c>
      <c r="AC74" s="295" t="s">
        <v>193</v>
      </c>
      <c r="AD74" s="130" t="s">
        <v>16</v>
      </c>
      <c r="AE74" s="306"/>
    </row>
    <row r="75" spans="1:31" s="297" customFormat="1" ht="93" customHeight="1" x14ac:dyDescent="0.3">
      <c r="A75" s="123"/>
      <c r="B75" s="121"/>
      <c r="C75" s="293"/>
      <c r="D75" s="121"/>
      <c r="E75" s="293"/>
      <c r="F75" s="121"/>
      <c r="G75" s="294"/>
      <c r="H75" s="294"/>
      <c r="I75" s="294"/>
      <c r="J75" s="47" t="s">
        <v>2</v>
      </c>
      <c r="K75" s="267" t="s">
        <v>107</v>
      </c>
      <c r="L75" s="368" t="s">
        <v>427</v>
      </c>
      <c r="M75" s="369"/>
      <c r="N75" s="24">
        <v>14</v>
      </c>
      <c r="O75" s="24">
        <v>3</v>
      </c>
      <c r="P75" s="24">
        <v>500</v>
      </c>
      <c r="Q75" s="24">
        <v>2</v>
      </c>
      <c r="R75" s="24">
        <v>413</v>
      </c>
      <c r="S75" s="24">
        <v>2</v>
      </c>
      <c r="T75" s="42">
        <v>471</v>
      </c>
      <c r="U75" s="24">
        <v>2</v>
      </c>
      <c r="V75" s="42">
        <f t="shared" si="16"/>
        <v>509.57490000000001</v>
      </c>
      <c r="W75" s="24">
        <v>1</v>
      </c>
      <c r="X75" s="42">
        <v>255</v>
      </c>
      <c r="Y75" s="24">
        <v>1</v>
      </c>
      <c r="Z75" s="42">
        <f t="shared" si="18"/>
        <v>276.06299999999999</v>
      </c>
      <c r="AA75" s="24">
        <f t="shared" si="14"/>
        <v>10</v>
      </c>
      <c r="AB75" s="24">
        <f t="shared" si="14"/>
        <v>2148.5749000000001</v>
      </c>
      <c r="AC75" s="295" t="s">
        <v>121</v>
      </c>
      <c r="AD75" s="296" t="s">
        <v>15</v>
      </c>
      <c r="AE75" s="306"/>
    </row>
    <row r="76" spans="1:31" s="23" customFormat="1" ht="81.75" customHeight="1" x14ac:dyDescent="0.3">
      <c r="A76" s="105"/>
      <c r="B76" s="70"/>
      <c r="C76" s="69"/>
      <c r="D76" s="70"/>
      <c r="E76" s="69"/>
      <c r="F76" s="70"/>
      <c r="G76" s="39"/>
      <c r="H76" s="39"/>
      <c r="I76" s="39"/>
      <c r="J76" s="44" t="s">
        <v>3</v>
      </c>
      <c r="K76" s="45" t="s">
        <v>108</v>
      </c>
      <c r="L76" s="372" t="s">
        <v>53</v>
      </c>
      <c r="M76" s="373"/>
      <c r="N76" s="26">
        <v>0</v>
      </c>
      <c r="O76" s="26">
        <v>2</v>
      </c>
      <c r="P76" s="46">
        <v>350</v>
      </c>
      <c r="Q76" s="26">
        <v>1</v>
      </c>
      <c r="R76" s="46">
        <v>200</v>
      </c>
      <c r="S76" s="26">
        <v>1</v>
      </c>
      <c r="T76" s="34">
        <v>200</v>
      </c>
      <c r="U76" s="26">
        <v>1</v>
      </c>
      <c r="V76" s="34">
        <f t="shared" si="16"/>
        <v>216.38</v>
      </c>
      <c r="W76" s="26">
        <v>1</v>
      </c>
      <c r="X76" s="34">
        <v>181</v>
      </c>
      <c r="Y76" s="26">
        <v>1</v>
      </c>
      <c r="Z76" s="34">
        <f t="shared" si="18"/>
        <v>195.95060000000001</v>
      </c>
      <c r="AA76" s="29">
        <f t="shared" si="14"/>
        <v>6</v>
      </c>
      <c r="AB76" s="29">
        <f t="shared" si="14"/>
        <v>1147.3800000000001</v>
      </c>
      <c r="AC76" s="72" t="s">
        <v>287</v>
      </c>
      <c r="AD76" s="76" t="s">
        <v>16</v>
      </c>
      <c r="AE76" s="205"/>
    </row>
    <row r="77" spans="1:31" s="23" customFormat="1" ht="81" customHeight="1" x14ac:dyDescent="0.3">
      <c r="A77" s="239" t="s">
        <v>3</v>
      </c>
      <c r="B77" s="244" t="s">
        <v>180</v>
      </c>
      <c r="C77" s="370" t="s">
        <v>117</v>
      </c>
      <c r="D77" s="371"/>
      <c r="E77" s="370" t="s">
        <v>163</v>
      </c>
      <c r="F77" s="371"/>
      <c r="G77" s="54">
        <v>1</v>
      </c>
      <c r="H77" s="240" t="s">
        <v>17</v>
      </c>
      <c r="I77" s="54">
        <v>44</v>
      </c>
      <c r="J77" s="370" t="s">
        <v>164</v>
      </c>
      <c r="K77" s="371"/>
      <c r="L77" s="333" t="s">
        <v>165</v>
      </c>
      <c r="M77" s="334"/>
      <c r="N77" s="52">
        <v>70</v>
      </c>
      <c r="O77" s="52">
        <v>71</v>
      </c>
      <c r="P77" s="53">
        <f>SUM(P78:P79)</f>
        <v>800</v>
      </c>
      <c r="Q77" s="52">
        <v>72</v>
      </c>
      <c r="R77" s="53">
        <f>SUM(R78:R79)</f>
        <v>838.24</v>
      </c>
      <c r="S77" s="52">
        <v>73</v>
      </c>
      <c r="T77" s="53">
        <f>SUM(T78:T79)</f>
        <v>897.58739199999991</v>
      </c>
      <c r="U77" s="52">
        <v>74</v>
      </c>
      <c r="V77" s="53">
        <f>SUM(V78:V79)</f>
        <v>971.09979940480002</v>
      </c>
      <c r="W77" s="52">
        <v>75</v>
      </c>
      <c r="X77" s="53">
        <f>SUM(X78:X79)</f>
        <v>1051.0213128958151</v>
      </c>
      <c r="Y77" s="52">
        <v>75</v>
      </c>
      <c r="Z77" s="53">
        <f>SUM(Z78:Z79)</f>
        <v>1137.8356733410094</v>
      </c>
      <c r="AA77" s="52">
        <v>75</v>
      </c>
      <c r="AB77" s="52">
        <f t="shared" ref="AB77:AB84" si="19">P77+R77+T77+V77+X77</f>
        <v>4557.9485043006152</v>
      </c>
      <c r="AC77" s="52"/>
      <c r="AD77" s="54"/>
    </row>
    <row r="78" spans="1:31" s="23" customFormat="1" ht="67.5" customHeight="1" x14ac:dyDescent="0.3">
      <c r="A78" s="104"/>
      <c r="B78" s="79"/>
      <c r="C78" s="78"/>
      <c r="D78" s="79"/>
      <c r="E78" s="78"/>
      <c r="F78" s="79"/>
      <c r="G78" s="74"/>
      <c r="H78" s="74"/>
      <c r="I78" s="74"/>
      <c r="J78" s="62" t="s">
        <v>0</v>
      </c>
      <c r="K78" s="248" t="s">
        <v>109</v>
      </c>
      <c r="L78" s="368" t="s">
        <v>185</v>
      </c>
      <c r="M78" s="369"/>
      <c r="N78" s="18">
        <v>20</v>
      </c>
      <c r="O78" s="18">
        <v>20</v>
      </c>
      <c r="P78" s="21">
        <v>500</v>
      </c>
      <c r="Q78" s="18">
        <v>20</v>
      </c>
      <c r="R78" s="21">
        <f t="shared" ref="R78:R83" si="20">(P78*4.78%)+P78</f>
        <v>523.9</v>
      </c>
      <c r="S78" s="18">
        <v>20</v>
      </c>
      <c r="T78" s="21">
        <f t="shared" ref="T78:T83" si="21">(R78*7.08%)+R78</f>
        <v>560.99212</v>
      </c>
      <c r="U78" s="18">
        <v>20</v>
      </c>
      <c r="V78" s="21">
        <f t="shared" ref="V78:V83" si="22">(T78*8.19%)+T78</f>
        <v>606.93737462800004</v>
      </c>
      <c r="W78" s="18">
        <v>20</v>
      </c>
      <c r="X78" s="21">
        <f t="shared" ref="X78:X83" si="23">(V78*8.23%)+V78</f>
        <v>656.88832055988451</v>
      </c>
      <c r="Y78" s="18">
        <v>20</v>
      </c>
      <c r="Z78" s="21">
        <f t="shared" ref="Z78:Z83" si="24">(X78*8.26%)+X78</f>
        <v>711.14729583813096</v>
      </c>
      <c r="AA78" s="18">
        <f t="shared" si="14"/>
        <v>100</v>
      </c>
      <c r="AB78" s="18">
        <f t="shared" si="19"/>
        <v>2848.7178151878848</v>
      </c>
      <c r="AC78" s="249" t="s">
        <v>120</v>
      </c>
      <c r="AD78" s="251" t="s">
        <v>16</v>
      </c>
    </row>
    <row r="79" spans="1:31" s="23" customFormat="1" ht="81.75" customHeight="1" x14ac:dyDescent="0.3">
      <c r="A79" s="105"/>
      <c r="B79" s="70"/>
      <c r="C79" s="69"/>
      <c r="D79" s="70"/>
      <c r="E79" s="69"/>
      <c r="F79" s="70"/>
      <c r="G79" s="39"/>
      <c r="H79" s="39"/>
      <c r="I79" s="39"/>
      <c r="J79" s="66" t="s">
        <v>1</v>
      </c>
      <c r="K79" s="45" t="s">
        <v>110</v>
      </c>
      <c r="L79" s="372" t="s">
        <v>186</v>
      </c>
      <c r="M79" s="373"/>
      <c r="N79" s="29">
        <v>20</v>
      </c>
      <c r="O79" s="29">
        <v>20</v>
      </c>
      <c r="P79" s="31">
        <v>300</v>
      </c>
      <c r="Q79" s="29">
        <v>20</v>
      </c>
      <c r="R79" s="31">
        <f t="shared" si="20"/>
        <v>314.33999999999997</v>
      </c>
      <c r="S79" s="29">
        <v>20</v>
      </c>
      <c r="T79" s="31">
        <f t="shared" si="21"/>
        <v>336.59527199999997</v>
      </c>
      <c r="U79" s="29">
        <v>20</v>
      </c>
      <c r="V79" s="31">
        <f t="shared" si="22"/>
        <v>364.16242477679998</v>
      </c>
      <c r="W79" s="29">
        <v>20</v>
      </c>
      <c r="X79" s="31">
        <f t="shared" si="23"/>
        <v>394.13299233593062</v>
      </c>
      <c r="Y79" s="29">
        <v>20</v>
      </c>
      <c r="Z79" s="31">
        <f t="shared" si="24"/>
        <v>426.6883775028785</v>
      </c>
      <c r="AA79" s="29">
        <f t="shared" si="14"/>
        <v>100</v>
      </c>
      <c r="AB79" s="29">
        <f t="shared" si="19"/>
        <v>1709.2306891127305</v>
      </c>
      <c r="AC79" s="72" t="s">
        <v>121</v>
      </c>
      <c r="AD79" s="76" t="s">
        <v>16</v>
      </c>
    </row>
    <row r="80" spans="1:31" s="23" customFormat="1" ht="81" customHeight="1" x14ac:dyDescent="0.3">
      <c r="A80" s="101" t="s">
        <v>4</v>
      </c>
      <c r="B80" s="245" t="s">
        <v>179</v>
      </c>
      <c r="C80" s="383" t="s">
        <v>118</v>
      </c>
      <c r="D80" s="384"/>
      <c r="E80" s="383" t="s">
        <v>189</v>
      </c>
      <c r="F80" s="384"/>
      <c r="G80" s="50">
        <v>1</v>
      </c>
      <c r="H80" s="51" t="s">
        <v>17</v>
      </c>
      <c r="I80" s="50">
        <v>43</v>
      </c>
      <c r="J80" s="370" t="s">
        <v>59</v>
      </c>
      <c r="K80" s="371"/>
      <c r="L80" s="333" t="s">
        <v>157</v>
      </c>
      <c r="M80" s="334"/>
      <c r="N80" s="52">
        <v>70</v>
      </c>
      <c r="O80" s="52">
        <v>71</v>
      </c>
      <c r="P80" s="53">
        <f>SUM(P81:P83)</f>
        <v>770</v>
      </c>
      <c r="Q80" s="52">
        <v>72</v>
      </c>
      <c r="R80" s="53">
        <f>SUM(R81:R83)</f>
        <v>806.80599999999993</v>
      </c>
      <c r="S80" s="52">
        <v>73</v>
      </c>
      <c r="T80" s="53">
        <f>SUM(T81:T83)</f>
        <v>863.92786480000007</v>
      </c>
      <c r="U80" s="52">
        <v>74</v>
      </c>
      <c r="V80" s="53">
        <f>SUM(V81:V83)</f>
        <v>934.68355692712009</v>
      </c>
      <c r="W80" s="52">
        <v>75</v>
      </c>
      <c r="X80" s="53">
        <f>SUM(X81:X83)</f>
        <v>1011.608013662222</v>
      </c>
      <c r="Y80" s="52">
        <v>75</v>
      </c>
      <c r="Z80" s="53">
        <f>SUM(Z81:Z83)</f>
        <v>1095.1668355907213</v>
      </c>
      <c r="AA80" s="52">
        <v>75</v>
      </c>
      <c r="AB80" s="52">
        <f t="shared" si="19"/>
        <v>4387.0254353893424</v>
      </c>
      <c r="AC80" s="52"/>
      <c r="AD80" s="54"/>
    </row>
    <row r="81" spans="1:30" s="297" customFormat="1" ht="56.25" customHeight="1" x14ac:dyDescent="0.3">
      <c r="A81" s="123"/>
      <c r="B81" s="121"/>
      <c r="C81" s="293"/>
      <c r="D81" s="121"/>
      <c r="E81" s="293"/>
      <c r="F81" s="121"/>
      <c r="G81" s="294"/>
      <c r="H81" s="294"/>
      <c r="I81" s="294"/>
      <c r="J81" s="62" t="s">
        <v>0</v>
      </c>
      <c r="K81" s="267" t="s">
        <v>111</v>
      </c>
      <c r="L81" s="368" t="s">
        <v>158</v>
      </c>
      <c r="M81" s="369"/>
      <c r="N81" s="24">
        <v>70</v>
      </c>
      <c r="O81" s="24">
        <v>71</v>
      </c>
      <c r="P81" s="57">
        <v>200</v>
      </c>
      <c r="Q81" s="24">
        <v>72</v>
      </c>
      <c r="R81" s="42">
        <f t="shared" si="20"/>
        <v>209.56</v>
      </c>
      <c r="S81" s="24">
        <v>73</v>
      </c>
      <c r="T81" s="42">
        <f t="shared" si="21"/>
        <v>224.39684800000001</v>
      </c>
      <c r="U81" s="24">
        <v>74</v>
      </c>
      <c r="V81" s="42">
        <f t="shared" si="22"/>
        <v>242.77494985120001</v>
      </c>
      <c r="W81" s="24">
        <v>75</v>
      </c>
      <c r="X81" s="42">
        <f t="shared" si="23"/>
        <v>262.75532822395377</v>
      </c>
      <c r="Y81" s="24">
        <v>75</v>
      </c>
      <c r="Z81" s="42">
        <f t="shared" si="24"/>
        <v>284.45891833525235</v>
      </c>
      <c r="AA81" s="24">
        <v>75</v>
      </c>
      <c r="AB81" s="24">
        <f t="shared" si="19"/>
        <v>1139.4871260751538</v>
      </c>
      <c r="AC81" s="295" t="s">
        <v>122</v>
      </c>
      <c r="AD81" s="130" t="s">
        <v>16</v>
      </c>
    </row>
    <row r="82" spans="1:30" s="297" customFormat="1" ht="68.25" customHeight="1" x14ac:dyDescent="0.3">
      <c r="A82" s="123"/>
      <c r="B82" s="121"/>
      <c r="C82" s="293"/>
      <c r="D82" s="272"/>
      <c r="E82" s="331"/>
      <c r="F82" s="332"/>
      <c r="G82" s="294"/>
      <c r="H82" s="294"/>
      <c r="I82" s="294"/>
      <c r="J82" s="62" t="s">
        <v>1</v>
      </c>
      <c r="K82" s="280" t="s">
        <v>112</v>
      </c>
      <c r="L82" s="368" t="s">
        <v>56</v>
      </c>
      <c r="M82" s="369"/>
      <c r="N82" s="24">
        <v>70</v>
      </c>
      <c r="O82" s="24">
        <v>71</v>
      </c>
      <c r="P82" s="57">
        <v>350</v>
      </c>
      <c r="Q82" s="24">
        <v>72</v>
      </c>
      <c r="R82" s="42">
        <f t="shared" si="20"/>
        <v>366.73</v>
      </c>
      <c r="S82" s="24">
        <v>73</v>
      </c>
      <c r="T82" s="42">
        <f t="shared" si="21"/>
        <v>392.69448400000005</v>
      </c>
      <c r="U82" s="24">
        <v>74</v>
      </c>
      <c r="V82" s="42">
        <f t="shared" si="22"/>
        <v>424.85616223960005</v>
      </c>
      <c r="W82" s="24">
        <v>75</v>
      </c>
      <c r="X82" s="42">
        <f t="shared" si="23"/>
        <v>459.82182439191911</v>
      </c>
      <c r="Y82" s="24">
        <v>75</v>
      </c>
      <c r="Z82" s="42">
        <f t="shared" si="24"/>
        <v>497.80310708669163</v>
      </c>
      <c r="AA82" s="24">
        <v>75</v>
      </c>
      <c r="AB82" s="24">
        <f t="shared" si="19"/>
        <v>1994.1024706315193</v>
      </c>
      <c r="AC82" s="298" t="s">
        <v>122</v>
      </c>
      <c r="AD82" s="299" t="s">
        <v>16</v>
      </c>
    </row>
    <row r="83" spans="1:30" s="297" customFormat="1" ht="94.5" customHeight="1" x14ac:dyDescent="0.3">
      <c r="A83" s="308"/>
      <c r="B83" s="121"/>
      <c r="C83" s="310"/>
      <c r="D83" s="309"/>
      <c r="E83" s="310"/>
      <c r="F83" s="309"/>
      <c r="G83" s="311"/>
      <c r="H83" s="311"/>
      <c r="I83" s="311"/>
      <c r="J83" s="66" t="s">
        <v>2</v>
      </c>
      <c r="K83" s="268" t="s">
        <v>113</v>
      </c>
      <c r="L83" s="372" t="s">
        <v>57</v>
      </c>
      <c r="M83" s="373"/>
      <c r="N83" s="26">
        <v>70</v>
      </c>
      <c r="O83" s="26">
        <v>71</v>
      </c>
      <c r="P83" s="46">
        <v>220</v>
      </c>
      <c r="Q83" s="26">
        <v>72</v>
      </c>
      <c r="R83" s="42">
        <f t="shared" si="20"/>
        <v>230.51599999999999</v>
      </c>
      <c r="S83" s="26">
        <v>73</v>
      </c>
      <c r="T83" s="42">
        <f t="shared" si="21"/>
        <v>246.83653279999999</v>
      </c>
      <c r="U83" s="26">
        <v>74</v>
      </c>
      <c r="V83" s="42">
        <f t="shared" si="22"/>
        <v>267.05244483631998</v>
      </c>
      <c r="W83" s="26">
        <v>75</v>
      </c>
      <c r="X83" s="42">
        <f t="shared" si="23"/>
        <v>289.03086104634912</v>
      </c>
      <c r="Y83" s="26">
        <v>75</v>
      </c>
      <c r="Z83" s="42">
        <f t="shared" si="24"/>
        <v>312.90481016877754</v>
      </c>
      <c r="AA83" s="26">
        <v>75</v>
      </c>
      <c r="AB83" s="26">
        <f t="shared" si="19"/>
        <v>1253.4358386826691</v>
      </c>
      <c r="AC83" s="312" t="s">
        <v>287</v>
      </c>
      <c r="AD83" s="131" t="s">
        <v>16</v>
      </c>
    </row>
    <row r="84" spans="1:30" x14ac:dyDescent="0.3">
      <c r="A84" s="106"/>
      <c r="B84" s="60"/>
      <c r="C84" s="59"/>
      <c r="D84" s="60"/>
      <c r="E84" s="59"/>
      <c r="F84" s="60"/>
      <c r="G84" s="61"/>
      <c r="H84" s="61"/>
      <c r="I84" s="61"/>
      <c r="J84" s="374" t="s">
        <v>5</v>
      </c>
      <c r="K84" s="374"/>
      <c r="L84" s="375"/>
      <c r="M84" s="376"/>
      <c r="N84" s="48"/>
      <c r="O84" s="48"/>
      <c r="P84" s="108">
        <f>P16+P30+P43+P45+P47+P56+P63+P72+P77+P80</f>
        <v>13049</v>
      </c>
      <c r="Q84" s="48"/>
      <c r="R84" s="108">
        <f>R16+R30+R43+R45+R47+R56+R63+R72+R77+R80</f>
        <v>13673.1536</v>
      </c>
      <c r="S84" s="48"/>
      <c r="T84" s="108">
        <f>T16+T30+T43+T45+T47+T56+T63+T72+T77+T80</f>
        <v>14642.060400480001</v>
      </c>
      <c r="U84" s="48"/>
      <c r="V84" s="108">
        <f>V16+V30+V43+V45+V47+V56+V63+V72+V77+V80</f>
        <v>15841.995887279312</v>
      </c>
      <c r="W84" s="48"/>
      <c r="X84" s="108">
        <f>X16+X30+X43+X45+X47+X56+X63+X72+X77+X80</f>
        <v>17146.424623712399</v>
      </c>
      <c r="Y84" s="48"/>
      <c r="Z84" s="108">
        <f>Z16+Z30+Z43+Z45+Z47+Z56+Z63+Z72+Z77+Z80</f>
        <v>18563.691747061806</v>
      </c>
      <c r="AA84" s="48"/>
      <c r="AB84" s="108">
        <f t="shared" si="19"/>
        <v>74352.634511471711</v>
      </c>
      <c r="AC84" s="73"/>
      <c r="AD84" s="61"/>
    </row>
    <row r="85" spans="1:30" x14ac:dyDescent="0.3">
      <c r="A85" s="106"/>
      <c r="B85" s="389" t="s">
        <v>446</v>
      </c>
      <c r="C85" s="390"/>
      <c r="D85" s="390"/>
      <c r="E85" s="390"/>
      <c r="F85" s="390"/>
      <c r="G85" s="390"/>
      <c r="H85" s="390"/>
      <c r="I85" s="390"/>
      <c r="J85" s="390"/>
      <c r="K85" s="390"/>
      <c r="L85" s="390"/>
      <c r="M85" s="390"/>
      <c r="N85" s="390"/>
      <c r="O85" s="390"/>
      <c r="P85" s="390"/>
      <c r="Q85" s="390"/>
      <c r="R85" s="390"/>
      <c r="S85" s="390"/>
      <c r="T85" s="390"/>
      <c r="U85" s="390"/>
      <c r="V85" s="390"/>
      <c r="W85" s="390"/>
      <c r="X85" s="390"/>
      <c r="Y85" s="390"/>
      <c r="Z85" s="390"/>
      <c r="AA85" s="390"/>
      <c r="AB85" s="390"/>
      <c r="AC85" s="390"/>
      <c r="AD85" s="391"/>
    </row>
    <row r="86" spans="1:30" x14ac:dyDescent="0.3">
      <c r="A86" s="388" t="s">
        <v>7</v>
      </c>
      <c r="B86" s="388"/>
      <c r="C86" s="327" t="s">
        <v>8</v>
      </c>
      <c r="D86" s="328"/>
      <c r="E86" s="327" t="s">
        <v>14</v>
      </c>
      <c r="F86" s="328"/>
      <c r="G86" s="388" t="s">
        <v>9</v>
      </c>
      <c r="H86" s="388"/>
      <c r="I86" s="388"/>
      <c r="J86" s="327" t="s">
        <v>6</v>
      </c>
      <c r="K86" s="328"/>
      <c r="L86" s="388" t="s">
        <v>10</v>
      </c>
      <c r="M86" s="388"/>
      <c r="N86" s="388" t="s">
        <v>200</v>
      </c>
      <c r="O86" s="323" t="s">
        <v>13</v>
      </c>
      <c r="P86" s="323"/>
      <c r="Q86" s="323"/>
      <c r="R86" s="323"/>
      <c r="S86" s="323"/>
      <c r="T86" s="323"/>
      <c r="U86" s="323"/>
      <c r="V86" s="323"/>
      <c r="W86" s="323"/>
      <c r="X86" s="323"/>
      <c r="Y86" s="323"/>
      <c r="Z86" s="323"/>
      <c r="AA86" s="323"/>
      <c r="AB86" s="323"/>
      <c r="AC86" s="388" t="s">
        <v>192</v>
      </c>
      <c r="AD86" s="388" t="s">
        <v>12</v>
      </c>
    </row>
    <row r="87" spans="1:30" x14ac:dyDescent="0.3">
      <c r="A87" s="388"/>
      <c r="B87" s="388"/>
      <c r="C87" s="377"/>
      <c r="D87" s="378"/>
      <c r="E87" s="377"/>
      <c r="F87" s="378"/>
      <c r="G87" s="388"/>
      <c r="H87" s="388"/>
      <c r="I87" s="388"/>
      <c r="J87" s="377"/>
      <c r="K87" s="378"/>
      <c r="L87" s="388"/>
      <c r="M87" s="388"/>
      <c r="N87" s="388"/>
      <c r="O87" s="323" t="s">
        <v>194</v>
      </c>
      <c r="P87" s="323"/>
      <c r="Q87" s="323" t="s">
        <v>195</v>
      </c>
      <c r="R87" s="323"/>
      <c r="S87" s="323" t="s">
        <v>196</v>
      </c>
      <c r="T87" s="323"/>
      <c r="U87" s="323" t="s">
        <v>197</v>
      </c>
      <c r="V87" s="323"/>
      <c r="W87" s="323" t="s">
        <v>198</v>
      </c>
      <c r="X87" s="323"/>
      <c r="Y87" s="323" t="s">
        <v>199</v>
      </c>
      <c r="Z87" s="323"/>
      <c r="AA87" s="388" t="s">
        <v>11</v>
      </c>
      <c r="AB87" s="388"/>
      <c r="AC87" s="388"/>
      <c r="AD87" s="388"/>
    </row>
    <row r="88" spans="1:30" ht="41.4" customHeight="1" x14ac:dyDescent="0.3">
      <c r="A88" s="388"/>
      <c r="B88" s="388"/>
      <c r="C88" s="329"/>
      <c r="D88" s="330"/>
      <c r="E88" s="329"/>
      <c r="F88" s="330"/>
      <c r="G88" s="388"/>
      <c r="H88" s="388"/>
      <c r="I88" s="388"/>
      <c r="J88" s="329"/>
      <c r="K88" s="330"/>
      <c r="L88" s="388"/>
      <c r="M88" s="388"/>
      <c r="N88" s="388"/>
      <c r="O88" s="273" t="s">
        <v>19</v>
      </c>
      <c r="P88" s="273" t="s">
        <v>18</v>
      </c>
      <c r="Q88" s="273" t="s">
        <v>19</v>
      </c>
      <c r="R88" s="273" t="s">
        <v>18</v>
      </c>
      <c r="S88" s="273" t="s">
        <v>19</v>
      </c>
      <c r="T88" s="273" t="s">
        <v>18</v>
      </c>
      <c r="U88" s="273" t="s">
        <v>19</v>
      </c>
      <c r="V88" s="273" t="s">
        <v>18</v>
      </c>
      <c r="W88" s="273" t="s">
        <v>19</v>
      </c>
      <c r="X88" s="273" t="s">
        <v>18</v>
      </c>
      <c r="Y88" s="273" t="s">
        <v>19</v>
      </c>
      <c r="Z88" s="273" t="s">
        <v>18</v>
      </c>
      <c r="AA88" s="273" t="s">
        <v>19</v>
      </c>
      <c r="AB88" s="273" t="s">
        <v>18</v>
      </c>
      <c r="AC88" s="388"/>
      <c r="AD88" s="388"/>
    </row>
    <row r="89" spans="1:30" ht="41.4" x14ac:dyDescent="0.3">
      <c r="A89" s="101" t="s">
        <v>0</v>
      </c>
      <c r="B89" s="277" t="s">
        <v>176</v>
      </c>
      <c r="C89" s="383" t="s">
        <v>177</v>
      </c>
      <c r="D89" s="384"/>
      <c r="E89" s="383" t="s">
        <v>178</v>
      </c>
      <c r="F89" s="384"/>
      <c r="G89" s="50">
        <v>1</v>
      </c>
      <c r="H89" s="51">
        <v>13</v>
      </c>
      <c r="I89" s="51" t="s">
        <v>42</v>
      </c>
      <c r="J89" s="370" t="s">
        <v>60</v>
      </c>
      <c r="K89" s="371"/>
      <c r="L89" s="370" t="s">
        <v>114</v>
      </c>
      <c r="M89" s="371"/>
      <c r="N89" s="52">
        <v>100</v>
      </c>
      <c r="O89" s="52">
        <v>100</v>
      </c>
      <c r="P89" s="53">
        <f>SUM(P90:P102)</f>
        <v>1608</v>
      </c>
      <c r="Q89" s="52">
        <v>100</v>
      </c>
      <c r="R89" s="53">
        <f>SUM(R90:R102)</f>
        <v>1684.8623999999998</v>
      </c>
      <c r="S89" s="52">
        <v>100</v>
      </c>
      <c r="T89" s="53">
        <f>SUM(T90:T102)</f>
        <v>1804.1506579200002</v>
      </c>
      <c r="U89" s="52">
        <v>100</v>
      </c>
      <c r="V89" s="53">
        <f>SUM(V90:V102)</f>
        <v>1951.9105968036481</v>
      </c>
      <c r="W89" s="52">
        <v>100</v>
      </c>
      <c r="X89" s="53">
        <f>SUM(X90:X102)</f>
        <v>2112.5528389205883</v>
      </c>
      <c r="Y89" s="52">
        <v>100</v>
      </c>
      <c r="Z89" s="53">
        <f>SUM(Z90:Z102)</f>
        <v>2287.0497034154287</v>
      </c>
      <c r="AA89" s="52">
        <v>100</v>
      </c>
      <c r="AB89" s="18">
        <f t="shared" ref="AB89:AB120" si="25">P89+R89+T89+V89+X89</f>
        <v>9161.4764936442371</v>
      </c>
      <c r="AC89" s="52"/>
      <c r="AD89" s="54"/>
    </row>
    <row r="90" spans="1:30" ht="27.6" x14ac:dyDescent="0.3">
      <c r="A90" s="102"/>
      <c r="B90" s="68"/>
      <c r="C90" s="67"/>
      <c r="D90" s="68"/>
      <c r="E90" s="67"/>
      <c r="F90" s="68"/>
      <c r="G90" s="16"/>
      <c r="H90" s="16"/>
      <c r="I90" s="16"/>
      <c r="J90" s="281" t="s">
        <v>0</v>
      </c>
      <c r="K90" s="274" t="s">
        <v>61</v>
      </c>
      <c r="L90" s="381" t="s">
        <v>123</v>
      </c>
      <c r="M90" s="382"/>
      <c r="N90" s="19">
        <v>2000</v>
      </c>
      <c r="O90" s="19">
        <v>2000</v>
      </c>
      <c r="P90" s="20">
        <v>15</v>
      </c>
      <c r="Q90" s="19">
        <v>2000</v>
      </c>
      <c r="R90" s="21">
        <f>(P90*4.78%)+P90</f>
        <v>15.717000000000001</v>
      </c>
      <c r="S90" s="19">
        <v>2200</v>
      </c>
      <c r="T90" s="21">
        <f>(R90*7.08%)+R90</f>
        <v>16.8297636</v>
      </c>
      <c r="U90" s="19">
        <v>2200</v>
      </c>
      <c r="V90" s="21">
        <f>(T90*8.19%)+T90</f>
        <v>18.20812123884</v>
      </c>
      <c r="W90" s="19">
        <v>2200</v>
      </c>
      <c r="X90" s="21">
        <f>(V90*8.23%)+V90</f>
        <v>19.706649616796533</v>
      </c>
      <c r="Y90" s="19">
        <v>2200</v>
      </c>
      <c r="Z90" s="21">
        <f>(X90*8.26%)+X90</f>
        <v>21.334418875143925</v>
      </c>
      <c r="AA90" s="107">
        <f t="shared" ref="AA90:AA102" si="26">O90+Q90+S90+U90+W90</f>
        <v>10600</v>
      </c>
      <c r="AB90" s="18">
        <f t="shared" si="25"/>
        <v>85.461534455636524</v>
      </c>
      <c r="AC90" s="282" t="s">
        <v>119</v>
      </c>
      <c r="AD90" s="283" t="s">
        <v>15</v>
      </c>
    </row>
    <row r="91" spans="1:30" ht="55.2" x14ac:dyDescent="0.3">
      <c r="A91" s="102"/>
      <c r="B91" s="68"/>
      <c r="C91" s="67"/>
      <c r="D91" s="68"/>
      <c r="E91" s="67"/>
      <c r="F91" s="68"/>
      <c r="G91" s="16"/>
      <c r="H91" s="16"/>
      <c r="I91" s="16"/>
      <c r="J91" s="281" t="s">
        <v>1</v>
      </c>
      <c r="K91" s="274" t="s">
        <v>62</v>
      </c>
      <c r="L91" s="381" t="s">
        <v>124</v>
      </c>
      <c r="M91" s="382"/>
      <c r="N91" s="19">
        <v>12</v>
      </c>
      <c r="O91" s="19">
        <v>12</v>
      </c>
      <c r="P91" s="20">
        <v>250</v>
      </c>
      <c r="Q91" s="19">
        <v>12</v>
      </c>
      <c r="R91" s="21">
        <f t="shared" ref="R91:R102" si="27">(P91*4.78%)+P91</f>
        <v>261.95</v>
      </c>
      <c r="S91" s="19">
        <v>12</v>
      </c>
      <c r="T91" s="21">
        <f t="shared" ref="T91:T102" si="28">(R91*7.08%)+R91</f>
        <v>280.49606</v>
      </c>
      <c r="U91" s="19">
        <v>12</v>
      </c>
      <c r="V91" s="21">
        <f t="shared" ref="V91:V102" si="29">(T91*8.19%)+T91</f>
        <v>303.46868731400002</v>
      </c>
      <c r="W91" s="19">
        <v>12</v>
      </c>
      <c r="X91" s="21">
        <f t="shared" ref="X91:X102" si="30">(V91*8.23%)+V91</f>
        <v>328.44416027994225</v>
      </c>
      <c r="Y91" s="19">
        <v>12</v>
      </c>
      <c r="Z91" s="21">
        <f t="shared" ref="Z91:Z102" si="31">(X91*8.26%)+X91</f>
        <v>355.57364791906548</v>
      </c>
      <c r="AA91" s="18">
        <f t="shared" si="26"/>
        <v>60</v>
      </c>
      <c r="AB91" s="18">
        <f t="shared" si="25"/>
        <v>1424.3589075939424</v>
      </c>
      <c r="AC91" s="282" t="s">
        <v>119</v>
      </c>
      <c r="AD91" s="283" t="s">
        <v>15</v>
      </c>
    </row>
    <row r="92" spans="1:30" ht="27.6" x14ac:dyDescent="0.3">
      <c r="A92" s="102"/>
      <c r="B92" s="68"/>
      <c r="C92" s="67"/>
      <c r="D92" s="68"/>
      <c r="E92" s="67"/>
      <c r="F92" s="68"/>
      <c r="G92" s="16"/>
      <c r="H92" s="16"/>
      <c r="I92" s="16"/>
      <c r="J92" s="281" t="s">
        <v>2</v>
      </c>
      <c r="K92" s="274" t="s">
        <v>63</v>
      </c>
      <c r="L92" s="381" t="s">
        <v>125</v>
      </c>
      <c r="M92" s="382"/>
      <c r="N92" s="19">
        <v>1</v>
      </c>
      <c r="O92" s="19">
        <v>1</v>
      </c>
      <c r="P92" s="20">
        <v>240</v>
      </c>
      <c r="Q92" s="19">
        <v>1</v>
      </c>
      <c r="R92" s="21">
        <f t="shared" si="27"/>
        <v>251.47200000000001</v>
      </c>
      <c r="S92" s="19">
        <v>1</v>
      </c>
      <c r="T92" s="21">
        <f t="shared" si="28"/>
        <v>269.2762176</v>
      </c>
      <c r="U92" s="19">
        <v>1</v>
      </c>
      <c r="V92" s="21">
        <f t="shared" si="29"/>
        <v>291.32993982144001</v>
      </c>
      <c r="W92" s="19">
        <v>1</v>
      </c>
      <c r="X92" s="21">
        <f t="shared" si="30"/>
        <v>315.30639386874452</v>
      </c>
      <c r="Y92" s="19">
        <v>1</v>
      </c>
      <c r="Z92" s="21">
        <f t="shared" si="31"/>
        <v>341.3507020023028</v>
      </c>
      <c r="AA92" s="18">
        <f t="shared" si="26"/>
        <v>5</v>
      </c>
      <c r="AB92" s="18">
        <f t="shared" si="25"/>
        <v>1367.3845512901844</v>
      </c>
      <c r="AC92" s="282" t="s">
        <v>119</v>
      </c>
      <c r="AD92" s="283" t="s">
        <v>15</v>
      </c>
    </row>
    <row r="93" spans="1:30" ht="27.6" x14ac:dyDescent="0.3">
      <c r="A93" s="102"/>
      <c r="B93" s="68"/>
      <c r="C93" s="67"/>
      <c r="D93" s="68"/>
      <c r="E93" s="67"/>
      <c r="F93" s="68"/>
      <c r="G93" s="16"/>
      <c r="H93" s="16"/>
      <c r="I93" s="16"/>
      <c r="J93" s="281" t="s">
        <v>3</v>
      </c>
      <c r="K93" s="274" t="s">
        <v>64</v>
      </c>
      <c r="L93" s="381" t="s">
        <v>126</v>
      </c>
      <c r="M93" s="382"/>
      <c r="N93" s="19">
        <v>12</v>
      </c>
      <c r="O93" s="19">
        <v>12</v>
      </c>
      <c r="P93" s="20">
        <v>45</v>
      </c>
      <c r="Q93" s="19">
        <v>12</v>
      </c>
      <c r="R93" s="21">
        <f t="shared" si="27"/>
        <v>47.151000000000003</v>
      </c>
      <c r="S93" s="19">
        <v>12</v>
      </c>
      <c r="T93" s="21">
        <f t="shared" si="28"/>
        <v>50.489290800000006</v>
      </c>
      <c r="U93" s="19">
        <v>12</v>
      </c>
      <c r="V93" s="21">
        <f t="shared" si="29"/>
        <v>54.624363716520008</v>
      </c>
      <c r="W93" s="19">
        <v>12</v>
      </c>
      <c r="X93" s="21">
        <f t="shared" si="30"/>
        <v>59.119948850389605</v>
      </c>
      <c r="Y93" s="19">
        <v>12</v>
      </c>
      <c r="Z93" s="21">
        <f t="shared" si="31"/>
        <v>64.003256625431789</v>
      </c>
      <c r="AA93" s="18">
        <f t="shared" si="26"/>
        <v>60</v>
      </c>
      <c r="AB93" s="18">
        <f t="shared" si="25"/>
        <v>256.38460336690963</v>
      </c>
      <c r="AC93" s="282" t="s">
        <v>119</v>
      </c>
      <c r="AD93" s="283" t="s">
        <v>15</v>
      </c>
    </row>
    <row r="94" spans="1:30" ht="41.4" x14ac:dyDescent="0.3">
      <c r="A94" s="102"/>
      <c r="B94" s="68"/>
      <c r="C94" s="67"/>
      <c r="D94" s="68"/>
      <c r="E94" s="67"/>
      <c r="F94" s="68"/>
      <c r="G94" s="16"/>
      <c r="H94" s="16"/>
      <c r="I94" s="16"/>
      <c r="J94" s="281" t="s">
        <v>4</v>
      </c>
      <c r="K94" s="274" t="s">
        <v>65</v>
      </c>
      <c r="L94" s="381" t="s">
        <v>127</v>
      </c>
      <c r="M94" s="382"/>
      <c r="N94" s="19">
        <v>1</v>
      </c>
      <c r="O94" s="19">
        <v>1</v>
      </c>
      <c r="P94" s="20">
        <v>42</v>
      </c>
      <c r="Q94" s="19">
        <v>1</v>
      </c>
      <c r="R94" s="21">
        <f t="shared" si="27"/>
        <v>44.007599999999996</v>
      </c>
      <c r="S94" s="19">
        <v>1</v>
      </c>
      <c r="T94" s="21">
        <f t="shared" si="28"/>
        <v>47.123338079999996</v>
      </c>
      <c r="U94" s="19">
        <v>1</v>
      </c>
      <c r="V94" s="21">
        <f t="shared" si="29"/>
        <v>50.982739468751994</v>
      </c>
      <c r="W94" s="19">
        <v>1</v>
      </c>
      <c r="X94" s="21">
        <f t="shared" si="30"/>
        <v>55.178618927030286</v>
      </c>
      <c r="Y94" s="19">
        <v>1</v>
      </c>
      <c r="Z94" s="21">
        <f t="shared" si="31"/>
        <v>59.736372850402987</v>
      </c>
      <c r="AA94" s="18">
        <f t="shared" si="26"/>
        <v>5</v>
      </c>
      <c r="AB94" s="18">
        <f t="shared" si="25"/>
        <v>239.29229647578228</v>
      </c>
      <c r="AC94" s="282" t="s">
        <v>119</v>
      </c>
      <c r="AD94" s="283" t="s">
        <v>15</v>
      </c>
    </row>
    <row r="95" spans="1:30" ht="55.2" x14ac:dyDescent="0.3">
      <c r="A95" s="102"/>
      <c r="B95" s="68"/>
      <c r="C95" s="67"/>
      <c r="D95" s="68"/>
      <c r="E95" s="67"/>
      <c r="F95" s="68"/>
      <c r="G95" s="16"/>
      <c r="H95" s="16"/>
      <c r="I95" s="16"/>
      <c r="J95" s="281" t="s">
        <v>40</v>
      </c>
      <c r="K95" s="274" t="s">
        <v>66</v>
      </c>
      <c r="L95" s="381" t="s">
        <v>128</v>
      </c>
      <c r="M95" s="382"/>
      <c r="N95" s="19">
        <v>12</v>
      </c>
      <c r="O95" s="19">
        <v>12</v>
      </c>
      <c r="P95" s="20">
        <v>15</v>
      </c>
      <c r="Q95" s="19">
        <v>12</v>
      </c>
      <c r="R95" s="21">
        <f t="shared" si="27"/>
        <v>15.717000000000001</v>
      </c>
      <c r="S95" s="19">
        <v>12</v>
      </c>
      <c r="T95" s="21">
        <f t="shared" si="28"/>
        <v>16.8297636</v>
      </c>
      <c r="U95" s="19">
        <v>12</v>
      </c>
      <c r="V95" s="21">
        <f t="shared" si="29"/>
        <v>18.20812123884</v>
      </c>
      <c r="W95" s="19">
        <v>12</v>
      </c>
      <c r="X95" s="21">
        <f t="shared" si="30"/>
        <v>19.706649616796533</v>
      </c>
      <c r="Y95" s="19">
        <v>12</v>
      </c>
      <c r="Z95" s="21">
        <f t="shared" si="31"/>
        <v>21.334418875143925</v>
      </c>
      <c r="AA95" s="18">
        <f t="shared" si="26"/>
        <v>60</v>
      </c>
      <c r="AB95" s="18">
        <f t="shared" si="25"/>
        <v>85.461534455636524</v>
      </c>
      <c r="AC95" s="282" t="s">
        <v>119</v>
      </c>
      <c r="AD95" s="283" t="s">
        <v>15</v>
      </c>
    </row>
    <row r="96" spans="1:30" ht="55.2" x14ac:dyDescent="0.3">
      <c r="A96" s="102"/>
      <c r="B96" s="68"/>
      <c r="C96" s="67"/>
      <c r="D96" s="68"/>
      <c r="E96" s="67"/>
      <c r="F96" s="68"/>
      <c r="G96" s="16"/>
      <c r="H96" s="16"/>
      <c r="I96" s="16"/>
      <c r="J96" s="281" t="s">
        <v>41</v>
      </c>
      <c r="K96" s="274" t="s">
        <v>67</v>
      </c>
      <c r="L96" s="381" t="s">
        <v>129</v>
      </c>
      <c r="M96" s="382"/>
      <c r="N96" s="19">
        <v>65</v>
      </c>
      <c r="O96" s="19">
        <v>65</v>
      </c>
      <c r="P96" s="20">
        <v>120</v>
      </c>
      <c r="Q96" s="19">
        <v>65</v>
      </c>
      <c r="R96" s="21">
        <f t="shared" si="27"/>
        <v>125.736</v>
      </c>
      <c r="S96" s="19">
        <v>70</v>
      </c>
      <c r="T96" s="21">
        <f t="shared" si="28"/>
        <v>134.6381088</v>
      </c>
      <c r="U96" s="19">
        <v>70</v>
      </c>
      <c r="V96" s="21">
        <f t="shared" si="29"/>
        <v>145.66496991072</v>
      </c>
      <c r="W96" s="19">
        <v>70</v>
      </c>
      <c r="X96" s="21">
        <f t="shared" si="30"/>
        <v>157.65319693437226</v>
      </c>
      <c r="Y96" s="19">
        <v>70</v>
      </c>
      <c r="Z96" s="21">
        <f t="shared" si="31"/>
        <v>170.6753510011514</v>
      </c>
      <c r="AA96" s="18">
        <f t="shared" si="26"/>
        <v>340</v>
      </c>
      <c r="AB96" s="18">
        <f t="shared" si="25"/>
        <v>683.6922756450922</v>
      </c>
      <c r="AC96" s="282" t="s">
        <v>119</v>
      </c>
      <c r="AD96" s="283" t="s">
        <v>15</v>
      </c>
    </row>
    <row r="97" spans="1:30" ht="69" x14ac:dyDescent="0.3">
      <c r="A97" s="102"/>
      <c r="B97" s="68"/>
      <c r="C97" s="67"/>
      <c r="D97" s="68"/>
      <c r="E97" s="67"/>
      <c r="F97" s="68"/>
      <c r="G97" s="16"/>
      <c r="H97" s="16"/>
      <c r="I97" s="16"/>
      <c r="J97" s="281" t="s">
        <v>47</v>
      </c>
      <c r="K97" s="274" t="s">
        <v>68</v>
      </c>
      <c r="L97" s="381" t="s">
        <v>130</v>
      </c>
      <c r="M97" s="382"/>
      <c r="N97" s="19">
        <v>6</v>
      </c>
      <c r="O97" s="19">
        <v>6</v>
      </c>
      <c r="P97" s="20">
        <v>35</v>
      </c>
      <c r="Q97" s="19">
        <v>6</v>
      </c>
      <c r="R97" s="21">
        <f t="shared" si="27"/>
        <v>36.673000000000002</v>
      </c>
      <c r="S97" s="19">
        <v>6</v>
      </c>
      <c r="T97" s="21">
        <f t="shared" si="28"/>
        <v>39.269448400000002</v>
      </c>
      <c r="U97" s="19">
        <v>6</v>
      </c>
      <c r="V97" s="21">
        <f t="shared" si="29"/>
        <v>42.485616223960001</v>
      </c>
      <c r="W97" s="19">
        <v>6</v>
      </c>
      <c r="X97" s="21">
        <f t="shared" si="30"/>
        <v>45.982182439191909</v>
      </c>
      <c r="Y97" s="19">
        <v>6</v>
      </c>
      <c r="Z97" s="21">
        <f t="shared" si="31"/>
        <v>49.780310708669163</v>
      </c>
      <c r="AA97" s="18">
        <f t="shared" si="26"/>
        <v>30</v>
      </c>
      <c r="AB97" s="18">
        <f t="shared" si="25"/>
        <v>199.41024706315193</v>
      </c>
      <c r="AC97" s="282" t="s">
        <v>119</v>
      </c>
      <c r="AD97" s="283" t="s">
        <v>15</v>
      </c>
    </row>
    <row r="98" spans="1:30" ht="41.4" x14ac:dyDescent="0.3">
      <c r="A98" s="103"/>
      <c r="B98" s="110"/>
      <c r="C98" s="77"/>
      <c r="D98" s="110"/>
      <c r="E98" s="77"/>
      <c r="F98" s="110"/>
      <c r="G98" s="75"/>
      <c r="H98" s="75"/>
      <c r="I98" s="75"/>
      <c r="J98" s="281" t="s">
        <v>48</v>
      </c>
      <c r="K98" s="274" t="s">
        <v>69</v>
      </c>
      <c r="L98" s="381" t="s">
        <v>131</v>
      </c>
      <c r="M98" s="382"/>
      <c r="N98" s="19">
        <v>12</v>
      </c>
      <c r="O98" s="19">
        <v>12</v>
      </c>
      <c r="P98" s="20">
        <v>35</v>
      </c>
      <c r="Q98" s="19">
        <v>12</v>
      </c>
      <c r="R98" s="21">
        <f t="shared" si="27"/>
        <v>36.673000000000002</v>
      </c>
      <c r="S98" s="19">
        <v>12</v>
      </c>
      <c r="T98" s="21">
        <f t="shared" si="28"/>
        <v>39.269448400000002</v>
      </c>
      <c r="U98" s="19">
        <v>12</v>
      </c>
      <c r="V98" s="21">
        <f t="shared" si="29"/>
        <v>42.485616223960001</v>
      </c>
      <c r="W98" s="19">
        <v>12</v>
      </c>
      <c r="X98" s="21">
        <f t="shared" si="30"/>
        <v>45.982182439191909</v>
      </c>
      <c r="Y98" s="19">
        <v>12</v>
      </c>
      <c r="Z98" s="21">
        <f t="shared" si="31"/>
        <v>49.780310708669163</v>
      </c>
      <c r="AA98" s="18">
        <f t="shared" si="26"/>
        <v>60</v>
      </c>
      <c r="AB98" s="18">
        <f t="shared" si="25"/>
        <v>199.41024706315193</v>
      </c>
      <c r="AC98" s="282" t="s">
        <v>119</v>
      </c>
      <c r="AD98" s="283" t="s">
        <v>15</v>
      </c>
    </row>
    <row r="99" spans="1:30" ht="55.2" x14ac:dyDescent="0.3">
      <c r="A99" s="104"/>
      <c r="B99" s="206"/>
      <c r="C99" s="78"/>
      <c r="D99" s="206"/>
      <c r="E99" s="78"/>
      <c r="F99" s="206"/>
      <c r="G99" s="74"/>
      <c r="H99" s="74"/>
      <c r="I99" s="74"/>
      <c r="J99" s="281" t="s">
        <v>49</v>
      </c>
      <c r="K99" s="274" t="s">
        <v>70</v>
      </c>
      <c r="L99" s="381" t="s">
        <v>132</v>
      </c>
      <c r="M99" s="382"/>
      <c r="N99" s="19">
        <v>1</v>
      </c>
      <c r="O99" s="19">
        <v>1</v>
      </c>
      <c r="P99" s="20">
        <v>320</v>
      </c>
      <c r="Q99" s="19">
        <v>1</v>
      </c>
      <c r="R99" s="21">
        <f t="shared" si="27"/>
        <v>335.29599999999999</v>
      </c>
      <c r="S99" s="19">
        <v>1</v>
      </c>
      <c r="T99" s="21">
        <f t="shared" si="28"/>
        <v>359.03495679999997</v>
      </c>
      <c r="U99" s="19">
        <v>1</v>
      </c>
      <c r="V99" s="21">
        <f t="shared" si="29"/>
        <v>388.43991976191995</v>
      </c>
      <c r="W99" s="19">
        <v>1</v>
      </c>
      <c r="X99" s="21">
        <f t="shared" si="30"/>
        <v>420.40852515832597</v>
      </c>
      <c r="Y99" s="19">
        <v>1</v>
      </c>
      <c r="Z99" s="21">
        <f t="shared" si="31"/>
        <v>455.13426933640369</v>
      </c>
      <c r="AA99" s="18">
        <f t="shared" si="26"/>
        <v>5</v>
      </c>
      <c r="AB99" s="18">
        <f t="shared" si="25"/>
        <v>1823.179401720246</v>
      </c>
      <c r="AC99" s="282" t="s">
        <v>119</v>
      </c>
      <c r="AD99" s="251" t="s">
        <v>16</v>
      </c>
    </row>
    <row r="100" spans="1:30" ht="41.4" x14ac:dyDescent="0.3">
      <c r="A100" s="102"/>
      <c r="B100" s="43"/>
      <c r="C100" s="67"/>
      <c r="D100" s="43"/>
      <c r="E100" s="67"/>
      <c r="F100" s="43"/>
      <c r="G100" s="16"/>
      <c r="H100" s="16"/>
      <c r="I100" s="16"/>
      <c r="J100" s="281" t="s">
        <v>50</v>
      </c>
      <c r="K100" s="274" t="s">
        <v>71</v>
      </c>
      <c r="L100" s="381" t="s">
        <v>133</v>
      </c>
      <c r="M100" s="382"/>
      <c r="N100" s="19">
        <v>12</v>
      </c>
      <c r="O100" s="19">
        <v>12</v>
      </c>
      <c r="P100" s="20">
        <v>230</v>
      </c>
      <c r="Q100" s="19">
        <v>12</v>
      </c>
      <c r="R100" s="21">
        <f t="shared" si="27"/>
        <v>240.994</v>
      </c>
      <c r="S100" s="19">
        <v>12</v>
      </c>
      <c r="T100" s="21">
        <f t="shared" si="28"/>
        <v>258.05637519999999</v>
      </c>
      <c r="U100" s="19">
        <v>12</v>
      </c>
      <c r="V100" s="21">
        <f t="shared" si="29"/>
        <v>279.19119232887999</v>
      </c>
      <c r="W100" s="19">
        <v>12</v>
      </c>
      <c r="X100" s="21">
        <f t="shared" si="30"/>
        <v>302.16862745754679</v>
      </c>
      <c r="Y100" s="19">
        <v>12</v>
      </c>
      <c r="Z100" s="21">
        <f t="shared" si="31"/>
        <v>327.12775608554017</v>
      </c>
      <c r="AA100" s="18">
        <f t="shared" si="26"/>
        <v>60</v>
      </c>
      <c r="AB100" s="18">
        <f t="shared" si="25"/>
        <v>1310.4101949864266</v>
      </c>
      <c r="AC100" s="282" t="s">
        <v>119</v>
      </c>
      <c r="AD100" s="283" t="s">
        <v>15</v>
      </c>
    </row>
    <row r="101" spans="1:30" ht="27.6" x14ac:dyDescent="0.3">
      <c r="A101" s="102"/>
      <c r="B101" s="43"/>
      <c r="C101" s="67"/>
      <c r="D101" s="43"/>
      <c r="E101" s="67"/>
      <c r="F101" s="43"/>
      <c r="G101" s="16"/>
      <c r="H101" s="16"/>
      <c r="I101" s="16"/>
      <c r="J101" s="281" t="s">
        <v>51</v>
      </c>
      <c r="K101" s="274" t="s">
        <v>168</v>
      </c>
      <c r="L101" s="381" t="s">
        <v>169</v>
      </c>
      <c r="M101" s="382"/>
      <c r="N101" s="19">
        <v>12</v>
      </c>
      <c r="O101" s="19">
        <v>12</v>
      </c>
      <c r="P101" s="20">
        <v>126</v>
      </c>
      <c r="Q101" s="19">
        <v>12</v>
      </c>
      <c r="R101" s="21">
        <f t="shared" si="27"/>
        <v>132.02279999999999</v>
      </c>
      <c r="S101" s="19">
        <v>12</v>
      </c>
      <c r="T101" s="21">
        <f t="shared" si="28"/>
        <v>141.37001423999999</v>
      </c>
      <c r="U101" s="19">
        <v>12</v>
      </c>
      <c r="V101" s="21">
        <f t="shared" si="29"/>
        <v>152.94821840625599</v>
      </c>
      <c r="W101" s="19">
        <v>12</v>
      </c>
      <c r="X101" s="21">
        <f t="shared" si="30"/>
        <v>165.53585678109084</v>
      </c>
      <c r="Y101" s="19">
        <v>12</v>
      </c>
      <c r="Z101" s="21">
        <f t="shared" si="31"/>
        <v>179.20911855120895</v>
      </c>
      <c r="AA101" s="18">
        <f t="shared" si="26"/>
        <v>60</v>
      </c>
      <c r="AB101" s="18">
        <f t="shared" si="25"/>
        <v>717.87688942734678</v>
      </c>
      <c r="AC101" s="282" t="s">
        <v>119</v>
      </c>
      <c r="AD101" s="283" t="s">
        <v>15</v>
      </c>
    </row>
    <row r="102" spans="1:30" ht="55.2" x14ac:dyDescent="0.3">
      <c r="A102" s="102"/>
      <c r="B102" s="43"/>
      <c r="C102" s="67"/>
      <c r="D102" s="43"/>
      <c r="E102" s="67"/>
      <c r="F102" s="43"/>
      <c r="G102" s="39"/>
      <c r="H102" s="39"/>
      <c r="I102" s="39"/>
      <c r="J102" s="25" t="s">
        <v>167</v>
      </c>
      <c r="K102" s="275" t="s">
        <v>72</v>
      </c>
      <c r="L102" s="379" t="s">
        <v>134</v>
      </c>
      <c r="M102" s="380"/>
      <c r="N102" s="27">
        <v>12</v>
      </c>
      <c r="O102" s="27">
        <v>12</v>
      </c>
      <c r="P102" s="28">
        <v>135</v>
      </c>
      <c r="Q102" s="27">
        <v>12</v>
      </c>
      <c r="R102" s="21">
        <f t="shared" si="27"/>
        <v>141.453</v>
      </c>
      <c r="S102" s="27">
        <v>12</v>
      </c>
      <c r="T102" s="21">
        <f t="shared" si="28"/>
        <v>151.4678724</v>
      </c>
      <c r="U102" s="27">
        <v>12</v>
      </c>
      <c r="V102" s="21">
        <f t="shared" si="29"/>
        <v>163.87309114956</v>
      </c>
      <c r="W102" s="27">
        <v>12</v>
      </c>
      <c r="X102" s="21">
        <f t="shared" si="30"/>
        <v>177.35984655116877</v>
      </c>
      <c r="Y102" s="27">
        <v>12</v>
      </c>
      <c r="Z102" s="21">
        <f t="shared" si="31"/>
        <v>192.00976987629531</v>
      </c>
      <c r="AA102" s="29">
        <f t="shared" si="26"/>
        <v>60</v>
      </c>
      <c r="AB102" s="29">
        <f t="shared" si="25"/>
        <v>769.15381010072872</v>
      </c>
      <c r="AC102" s="72" t="s">
        <v>119</v>
      </c>
      <c r="AD102" s="30" t="s">
        <v>15</v>
      </c>
    </row>
    <row r="103" spans="1:30" x14ac:dyDescent="0.3">
      <c r="A103" s="102"/>
      <c r="B103" s="43"/>
      <c r="C103" s="67"/>
      <c r="D103" s="43"/>
      <c r="E103" s="67"/>
      <c r="F103" s="43"/>
      <c r="G103" s="50">
        <v>1</v>
      </c>
      <c r="H103" s="51">
        <v>13</v>
      </c>
      <c r="I103" s="51" t="s">
        <v>43</v>
      </c>
      <c r="J103" s="370" t="s">
        <v>73</v>
      </c>
      <c r="K103" s="371"/>
      <c r="L103" s="370" t="s">
        <v>367</v>
      </c>
      <c r="M103" s="371"/>
      <c r="N103" s="52">
        <v>100</v>
      </c>
      <c r="O103" s="52">
        <v>100</v>
      </c>
      <c r="P103" s="53">
        <f>SUM(P104:P115)</f>
        <v>1428</v>
      </c>
      <c r="Q103" s="52">
        <v>100</v>
      </c>
      <c r="R103" s="53">
        <f>SUM(R104:R115)</f>
        <v>1496.2584000000004</v>
      </c>
      <c r="S103" s="52">
        <v>100</v>
      </c>
      <c r="T103" s="53">
        <f>SUM(T104:T115)</f>
        <v>1602.1934947200002</v>
      </c>
      <c r="U103" s="52">
        <v>100</v>
      </c>
      <c r="V103" s="53">
        <f>SUM(V104:V115)</f>
        <v>1733.4131419375683</v>
      </c>
      <c r="W103" s="52">
        <v>100</v>
      </c>
      <c r="X103" s="53">
        <f>SUM(X104:X115)</f>
        <v>1876.0730435190299</v>
      </c>
      <c r="Y103" s="52">
        <v>100</v>
      </c>
      <c r="Z103" s="53">
        <f>SUM(Z104:Z115)</f>
        <v>1849.8617263444635</v>
      </c>
      <c r="AA103" s="52">
        <v>100</v>
      </c>
      <c r="AB103" s="18">
        <f t="shared" si="25"/>
        <v>8135.9380801765992</v>
      </c>
      <c r="AC103" s="52"/>
      <c r="AD103" s="54"/>
    </row>
    <row r="104" spans="1:30" ht="41.4" x14ac:dyDescent="0.3">
      <c r="A104" s="102"/>
      <c r="B104" s="43"/>
      <c r="C104" s="67"/>
      <c r="D104" s="43"/>
      <c r="E104" s="67"/>
      <c r="F104" s="43"/>
      <c r="G104" s="16"/>
      <c r="H104" s="16"/>
      <c r="I104" s="16"/>
      <c r="J104" s="281" t="s">
        <v>0</v>
      </c>
      <c r="K104" s="274" t="s">
        <v>74</v>
      </c>
      <c r="L104" s="381" t="s">
        <v>135</v>
      </c>
      <c r="M104" s="382"/>
      <c r="N104" s="19">
        <v>0</v>
      </c>
      <c r="O104" s="19">
        <v>1</v>
      </c>
      <c r="P104" s="20">
        <v>268</v>
      </c>
      <c r="Q104" s="19">
        <v>1</v>
      </c>
      <c r="R104" s="21">
        <f t="shared" ref="R104:R115" si="32">(P104*4.78%)+P104</f>
        <v>280.81040000000002</v>
      </c>
      <c r="S104" s="19">
        <v>1</v>
      </c>
      <c r="T104" s="21">
        <f t="shared" ref="T104:T115" si="33">(R104*7.08%)+R104</f>
        <v>300.69177632000003</v>
      </c>
      <c r="U104" s="19">
        <v>1</v>
      </c>
      <c r="V104" s="21">
        <f t="shared" ref="V104:V115" si="34">(T104*8.19%)+T104</f>
        <v>325.31843280060804</v>
      </c>
      <c r="W104" s="19">
        <v>1</v>
      </c>
      <c r="X104" s="21">
        <f t="shared" ref="X104:X115" si="35">(V104*8.23%)+V104</f>
        <v>352.09213982009805</v>
      </c>
      <c r="Y104" s="19">
        <v>9</v>
      </c>
      <c r="Z104" s="21">
        <v>200</v>
      </c>
      <c r="AA104" s="18">
        <f t="shared" ref="AA104:AA115" si="36">O104+Q104+S104+U104+W104</f>
        <v>5</v>
      </c>
      <c r="AB104" s="18">
        <f t="shared" si="25"/>
        <v>1526.9127489407063</v>
      </c>
      <c r="AC104" s="282" t="s">
        <v>119</v>
      </c>
      <c r="AD104" s="283" t="s">
        <v>15</v>
      </c>
    </row>
    <row r="105" spans="1:30" ht="27.6" x14ac:dyDescent="0.3">
      <c r="A105" s="102"/>
      <c r="B105" s="43"/>
      <c r="C105" s="67"/>
      <c r="D105" s="43"/>
      <c r="E105" s="67"/>
      <c r="F105" s="43"/>
      <c r="G105" s="16"/>
      <c r="H105" s="16"/>
      <c r="I105" s="16"/>
      <c r="J105" s="281" t="s">
        <v>1</v>
      </c>
      <c r="K105" s="274" t="s">
        <v>75</v>
      </c>
      <c r="L105" s="381" t="s">
        <v>136</v>
      </c>
      <c r="M105" s="382"/>
      <c r="N105" s="19">
        <v>25</v>
      </c>
      <c r="O105" s="19">
        <v>25</v>
      </c>
      <c r="P105" s="20">
        <v>100</v>
      </c>
      <c r="Q105" s="19">
        <v>25</v>
      </c>
      <c r="R105" s="21">
        <f t="shared" si="32"/>
        <v>104.78</v>
      </c>
      <c r="S105" s="19">
        <v>25</v>
      </c>
      <c r="T105" s="21">
        <f t="shared" si="33"/>
        <v>112.198424</v>
      </c>
      <c r="U105" s="19">
        <v>25</v>
      </c>
      <c r="V105" s="21">
        <f t="shared" si="34"/>
        <v>121.3874749256</v>
      </c>
      <c r="W105" s="19">
        <v>25</v>
      </c>
      <c r="X105" s="21">
        <f t="shared" si="35"/>
        <v>131.37766411197688</v>
      </c>
      <c r="Y105" s="19">
        <v>25</v>
      </c>
      <c r="Z105" s="21">
        <f t="shared" ref="Z105:Z115" si="37">(X105*8.26%)+X105</f>
        <v>142.22945916762617</v>
      </c>
      <c r="AA105" s="18">
        <f t="shared" si="36"/>
        <v>125</v>
      </c>
      <c r="AB105" s="18">
        <f t="shared" si="25"/>
        <v>569.74356303757691</v>
      </c>
      <c r="AC105" s="282" t="s">
        <v>119</v>
      </c>
      <c r="AD105" s="283" t="s">
        <v>15</v>
      </c>
    </row>
    <row r="106" spans="1:30" ht="55.2" x14ac:dyDescent="0.3">
      <c r="A106" s="102"/>
      <c r="B106" s="43"/>
      <c r="C106" s="67"/>
      <c r="D106" s="43"/>
      <c r="E106" s="67"/>
      <c r="F106" s="43"/>
      <c r="G106" s="16"/>
      <c r="H106" s="16"/>
      <c r="I106" s="16"/>
      <c r="J106" s="281" t="s">
        <v>2</v>
      </c>
      <c r="K106" s="274" t="s">
        <v>76</v>
      </c>
      <c r="L106" s="381" t="s">
        <v>137</v>
      </c>
      <c r="M106" s="382"/>
      <c r="N106" s="19">
        <v>4</v>
      </c>
      <c r="O106" s="19">
        <v>4</v>
      </c>
      <c r="P106" s="20">
        <v>115</v>
      </c>
      <c r="Q106" s="19">
        <v>4</v>
      </c>
      <c r="R106" s="21">
        <f t="shared" si="32"/>
        <v>120.497</v>
      </c>
      <c r="S106" s="19">
        <v>4</v>
      </c>
      <c r="T106" s="21">
        <f t="shared" si="33"/>
        <v>129.0281876</v>
      </c>
      <c r="U106" s="19">
        <v>4</v>
      </c>
      <c r="V106" s="21">
        <f t="shared" si="34"/>
        <v>139.59559616444</v>
      </c>
      <c r="W106" s="19">
        <v>4</v>
      </c>
      <c r="X106" s="21">
        <f t="shared" si="35"/>
        <v>151.0843137287734</v>
      </c>
      <c r="Y106" s="19">
        <v>4</v>
      </c>
      <c r="Z106" s="21">
        <f t="shared" si="37"/>
        <v>163.56387804277009</v>
      </c>
      <c r="AA106" s="18">
        <f t="shared" si="36"/>
        <v>20</v>
      </c>
      <c r="AB106" s="18">
        <f t="shared" si="25"/>
        <v>655.20509749321332</v>
      </c>
      <c r="AC106" s="282" t="s">
        <v>119</v>
      </c>
      <c r="AD106" s="283" t="s">
        <v>15</v>
      </c>
    </row>
    <row r="107" spans="1:30" ht="55.2" x14ac:dyDescent="0.3">
      <c r="A107" s="102"/>
      <c r="B107" s="43"/>
      <c r="C107" s="67"/>
      <c r="D107" s="43"/>
      <c r="E107" s="67"/>
      <c r="F107" s="43"/>
      <c r="G107" s="16"/>
      <c r="H107" s="16"/>
      <c r="I107" s="16"/>
      <c r="J107" s="281" t="s">
        <v>3</v>
      </c>
      <c r="K107" s="274" t="s">
        <v>285</v>
      </c>
      <c r="L107" s="381" t="s">
        <v>138</v>
      </c>
      <c r="M107" s="382"/>
      <c r="N107" s="19">
        <v>2</v>
      </c>
      <c r="O107" s="19">
        <v>2</v>
      </c>
      <c r="P107" s="20">
        <v>100</v>
      </c>
      <c r="Q107" s="19">
        <v>2</v>
      </c>
      <c r="R107" s="21">
        <f t="shared" si="32"/>
        <v>104.78</v>
      </c>
      <c r="S107" s="19">
        <v>2</v>
      </c>
      <c r="T107" s="21">
        <f t="shared" si="33"/>
        <v>112.198424</v>
      </c>
      <c r="U107" s="19">
        <v>2</v>
      </c>
      <c r="V107" s="21">
        <f t="shared" si="34"/>
        <v>121.3874749256</v>
      </c>
      <c r="W107" s="19">
        <v>2</v>
      </c>
      <c r="X107" s="21">
        <f t="shared" si="35"/>
        <v>131.37766411197688</v>
      </c>
      <c r="Y107" s="19">
        <v>2</v>
      </c>
      <c r="Z107" s="21">
        <f t="shared" si="37"/>
        <v>142.22945916762617</v>
      </c>
      <c r="AA107" s="18">
        <f t="shared" si="36"/>
        <v>10</v>
      </c>
      <c r="AB107" s="18">
        <f t="shared" si="25"/>
        <v>569.74356303757691</v>
      </c>
      <c r="AC107" s="282" t="s">
        <v>119</v>
      </c>
      <c r="AD107" s="283" t="s">
        <v>15</v>
      </c>
    </row>
    <row r="108" spans="1:30" ht="69" x14ac:dyDescent="0.3">
      <c r="A108" s="102"/>
      <c r="B108" s="43"/>
      <c r="C108" s="67"/>
      <c r="D108" s="43"/>
      <c r="E108" s="67"/>
      <c r="F108" s="43"/>
      <c r="G108" s="16"/>
      <c r="H108" s="16"/>
      <c r="I108" s="16"/>
      <c r="J108" s="281" t="s">
        <v>4</v>
      </c>
      <c r="K108" s="274" t="s">
        <v>284</v>
      </c>
      <c r="L108" s="381" t="s">
        <v>139</v>
      </c>
      <c r="M108" s="382"/>
      <c r="N108" s="19">
        <v>20</v>
      </c>
      <c r="O108" s="19">
        <v>20</v>
      </c>
      <c r="P108" s="20">
        <v>20</v>
      </c>
      <c r="Q108" s="19">
        <v>22</v>
      </c>
      <c r="R108" s="21">
        <f t="shared" si="32"/>
        <v>20.956</v>
      </c>
      <c r="S108" s="19">
        <v>24</v>
      </c>
      <c r="T108" s="21">
        <f t="shared" si="33"/>
        <v>22.439684799999998</v>
      </c>
      <c r="U108" s="19">
        <v>26</v>
      </c>
      <c r="V108" s="21">
        <f t="shared" si="34"/>
        <v>24.277494985119997</v>
      </c>
      <c r="W108" s="19">
        <v>28</v>
      </c>
      <c r="X108" s="21">
        <f t="shared" si="35"/>
        <v>26.275532822395373</v>
      </c>
      <c r="Y108" s="19">
        <v>30</v>
      </c>
      <c r="Z108" s="21">
        <f t="shared" si="37"/>
        <v>28.445891833525231</v>
      </c>
      <c r="AA108" s="18">
        <f t="shared" si="36"/>
        <v>120</v>
      </c>
      <c r="AB108" s="18">
        <f t="shared" si="25"/>
        <v>113.94871260751538</v>
      </c>
      <c r="AC108" s="282" t="s">
        <v>119</v>
      </c>
      <c r="AD108" s="283" t="s">
        <v>15</v>
      </c>
    </row>
    <row r="109" spans="1:30" ht="41.4" x14ac:dyDescent="0.3">
      <c r="A109" s="102"/>
      <c r="B109" s="43"/>
      <c r="C109" s="67"/>
      <c r="D109" s="43"/>
      <c r="E109" s="67"/>
      <c r="F109" s="43"/>
      <c r="G109" s="16"/>
      <c r="H109" s="16"/>
      <c r="I109" s="16"/>
      <c r="J109" s="281" t="s">
        <v>40</v>
      </c>
      <c r="K109" s="274" t="s">
        <v>77</v>
      </c>
      <c r="L109" s="381" t="s">
        <v>140</v>
      </c>
      <c r="M109" s="382"/>
      <c r="N109" s="19">
        <v>1</v>
      </c>
      <c r="O109" s="19">
        <v>1</v>
      </c>
      <c r="P109" s="20">
        <v>65</v>
      </c>
      <c r="Q109" s="19">
        <v>1</v>
      </c>
      <c r="R109" s="21">
        <f t="shared" si="32"/>
        <v>68.106999999999999</v>
      </c>
      <c r="S109" s="19">
        <v>1</v>
      </c>
      <c r="T109" s="21">
        <f t="shared" si="33"/>
        <v>72.928975600000001</v>
      </c>
      <c r="U109" s="19">
        <v>1</v>
      </c>
      <c r="V109" s="21">
        <f t="shared" si="34"/>
        <v>78.901858701639995</v>
      </c>
      <c r="W109" s="19">
        <v>1</v>
      </c>
      <c r="X109" s="21">
        <f t="shared" si="35"/>
        <v>85.395481672784967</v>
      </c>
      <c r="Y109" s="19">
        <v>1</v>
      </c>
      <c r="Z109" s="21">
        <f t="shared" si="37"/>
        <v>92.449148458957012</v>
      </c>
      <c r="AA109" s="18">
        <f t="shared" si="36"/>
        <v>5</v>
      </c>
      <c r="AB109" s="18">
        <f t="shared" si="25"/>
        <v>370.33331597442498</v>
      </c>
      <c r="AC109" s="282" t="s">
        <v>119</v>
      </c>
      <c r="AD109" s="283" t="s">
        <v>15</v>
      </c>
    </row>
    <row r="110" spans="1:30" ht="55.2" x14ac:dyDescent="0.3">
      <c r="A110" s="102"/>
      <c r="B110" s="43"/>
      <c r="C110" s="67"/>
      <c r="D110" s="43"/>
      <c r="E110" s="67"/>
      <c r="F110" s="43"/>
      <c r="G110" s="16"/>
      <c r="H110" s="16"/>
      <c r="I110" s="16"/>
      <c r="J110" s="281" t="s">
        <v>41</v>
      </c>
      <c r="K110" s="274" t="s">
        <v>78</v>
      </c>
      <c r="L110" s="381" t="s">
        <v>141</v>
      </c>
      <c r="M110" s="382"/>
      <c r="N110" s="19">
        <v>24</v>
      </c>
      <c r="O110" s="19">
        <v>24</v>
      </c>
      <c r="P110" s="20">
        <v>350</v>
      </c>
      <c r="Q110" s="19">
        <v>27</v>
      </c>
      <c r="R110" s="21">
        <f t="shared" si="32"/>
        <v>366.73</v>
      </c>
      <c r="S110" s="19">
        <v>30</v>
      </c>
      <c r="T110" s="21">
        <f t="shared" si="33"/>
        <v>392.69448400000005</v>
      </c>
      <c r="U110" s="19">
        <v>33</v>
      </c>
      <c r="V110" s="21">
        <f t="shared" si="34"/>
        <v>424.85616223960005</v>
      </c>
      <c r="W110" s="19">
        <v>36</v>
      </c>
      <c r="X110" s="21">
        <f t="shared" si="35"/>
        <v>459.82182439191911</v>
      </c>
      <c r="Y110" s="19">
        <v>38</v>
      </c>
      <c r="Z110" s="21">
        <f t="shared" si="37"/>
        <v>497.80310708669163</v>
      </c>
      <c r="AA110" s="18">
        <f t="shared" si="36"/>
        <v>150</v>
      </c>
      <c r="AB110" s="18">
        <f t="shared" si="25"/>
        <v>1994.1024706315193</v>
      </c>
      <c r="AC110" s="282" t="s">
        <v>119</v>
      </c>
      <c r="AD110" s="283" t="s">
        <v>15</v>
      </c>
    </row>
    <row r="111" spans="1:30" ht="69" x14ac:dyDescent="0.3">
      <c r="A111" s="103"/>
      <c r="B111" s="63"/>
      <c r="C111" s="77"/>
      <c r="D111" s="63"/>
      <c r="E111" s="77"/>
      <c r="F111" s="63"/>
      <c r="G111" s="75"/>
      <c r="H111" s="75"/>
      <c r="I111" s="75"/>
      <c r="J111" s="281" t="s">
        <v>47</v>
      </c>
      <c r="K111" s="274" t="s">
        <v>79</v>
      </c>
      <c r="L111" s="381" t="s">
        <v>142</v>
      </c>
      <c r="M111" s="382"/>
      <c r="N111" s="19">
        <v>50</v>
      </c>
      <c r="O111" s="19">
        <v>50</v>
      </c>
      <c r="P111" s="20">
        <v>30</v>
      </c>
      <c r="Q111" s="19">
        <v>52</v>
      </c>
      <c r="R111" s="21">
        <f t="shared" si="32"/>
        <v>31.434000000000001</v>
      </c>
      <c r="S111" s="19">
        <v>54</v>
      </c>
      <c r="T111" s="21">
        <f t="shared" si="33"/>
        <v>33.659527199999999</v>
      </c>
      <c r="U111" s="19">
        <v>56</v>
      </c>
      <c r="V111" s="21">
        <f t="shared" si="34"/>
        <v>36.416242477680001</v>
      </c>
      <c r="W111" s="19">
        <v>58</v>
      </c>
      <c r="X111" s="21">
        <f t="shared" si="35"/>
        <v>39.413299233593065</v>
      </c>
      <c r="Y111" s="19">
        <v>60</v>
      </c>
      <c r="Z111" s="21">
        <f t="shared" si="37"/>
        <v>42.66883775028785</v>
      </c>
      <c r="AA111" s="18">
        <f t="shared" si="36"/>
        <v>270</v>
      </c>
      <c r="AB111" s="18">
        <f t="shared" si="25"/>
        <v>170.92306891127305</v>
      </c>
      <c r="AC111" s="282" t="s">
        <v>119</v>
      </c>
      <c r="AD111" s="283" t="s">
        <v>15</v>
      </c>
    </row>
    <row r="112" spans="1:30" ht="69" x14ac:dyDescent="0.3">
      <c r="A112" s="104"/>
      <c r="B112" s="79"/>
      <c r="C112" s="78"/>
      <c r="D112" s="79"/>
      <c r="E112" s="78"/>
      <c r="F112" s="79"/>
      <c r="G112" s="74"/>
      <c r="H112" s="74"/>
      <c r="I112" s="74"/>
      <c r="J112" s="281" t="s">
        <v>48</v>
      </c>
      <c r="K112" s="274" t="s">
        <v>80</v>
      </c>
      <c r="L112" s="381" t="s">
        <v>143</v>
      </c>
      <c r="M112" s="382"/>
      <c r="N112" s="19">
        <v>26</v>
      </c>
      <c r="O112" s="19">
        <v>26</v>
      </c>
      <c r="P112" s="20">
        <v>45</v>
      </c>
      <c r="Q112" s="19">
        <v>30</v>
      </c>
      <c r="R112" s="21">
        <f t="shared" si="32"/>
        <v>47.151000000000003</v>
      </c>
      <c r="S112" s="19">
        <v>34</v>
      </c>
      <c r="T112" s="21">
        <f t="shared" si="33"/>
        <v>50.489290800000006</v>
      </c>
      <c r="U112" s="19">
        <v>38</v>
      </c>
      <c r="V112" s="21">
        <f t="shared" si="34"/>
        <v>54.624363716520008</v>
      </c>
      <c r="W112" s="19">
        <v>42</v>
      </c>
      <c r="X112" s="21">
        <f t="shared" si="35"/>
        <v>59.119948850389605</v>
      </c>
      <c r="Y112" s="19">
        <v>44</v>
      </c>
      <c r="Z112" s="21">
        <f t="shared" si="37"/>
        <v>64.003256625431789</v>
      </c>
      <c r="AA112" s="18">
        <f t="shared" si="36"/>
        <v>170</v>
      </c>
      <c r="AB112" s="18">
        <f t="shared" si="25"/>
        <v>256.38460336690963</v>
      </c>
      <c r="AC112" s="282" t="s">
        <v>119</v>
      </c>
      <c r="AD112" s="283" t="s">
        <v>15</v>
      </c>
    </row>
    <row r="113" spans="1:30" ht="55.2" x14ac:dyDescent="0.3">
      <c r="A113" s="102"/>
      <c r="B113" s="43"/>
      <c r="C113" s="67"/>
      <c r="D113" s="43"/>
      <c r="E113" s="67"/>
      <c r="F113" s="43"/>
      <c r="G113" s="16"/>
      <c r="H113" s="16"/>
      <c r="I113" s="16"/>
      <c r="J113" s="281" t="s">
        <v>49</v>
      </c>
      <c r="K113" s="274" t="s">
        <v>81</v>
      </c>
      <c r="L113" s="381" t="s">
        <v>144</v>
      </c>
      <c r="M113" s="382"/>
      <c r="N113" s="19">
        <v>1</v>
      </c>
      <c r="O113" s="19">
        <v>1</v>
      </c>
      <c r="P113" s="20">
        <v>145</v>
      </c>
      <c r="Q113" s="19">
        <v>1</v>
      </c>
      <c r="R113" s="21">
        <f t="shared" si="32"/>
        <v>151.93100000000001</v>
      </c>
      <c r="S113" s="19">
        <v>1</v>
      </c>
      <c r="T113" s="21">
        <f t="shared" si="33"/>
        <v>162.68771480000001</v>
      </c>
      <c r="U113" s="19">
        <v>1</v>
      </c>
      <c r="V113" s="21">
        <f t="shared" si="34"/>
        <v>176.01183864212001</v>
      </c>
      <c r="W113" s="19">
        <v>1</v>
      </c>
      <c r="X113" s="21">
        <f t="shared" si="35"/>
        <v>190.49761296236647</v>
      </c>
      <c r="Y113" s="19">
        <v>1</v>
      </c>
      <c r="Z113" s="21">
        <f t="shared" si="37"/>
        <v>206.23271579305793</v>
      </c>
      <c r="AA113" s="18">
        <f t="shared" si="36"/>
        <v>5</v>
      </c>
      <c r="AB113" s="18">
        <f t="shared" si="25"/>
        <v>826.12816640448648</v>
      </c>
      <c r="AC113" s="282" t="s">
        <v>119</v>
      </c>
      <c r="AD113" s="283" t="s">
        <v>15</v>
      </c>
    </row>
    <row r="114" spans="1:30" ht="55.2" x14ac:dyDescent="0.3">
      <c r="A114" s="102"/>
      <c r="B114" s="43"/>
      <c r="C114" s="67"/>
      <c r="D114" s="43"/>
      <c r="E114" s="67"/>
      <c r="F114" s="43"/>
      <c r="G114" s="16"/>
      <c r="H114" s="16"/>
      <c r="I114" s="16"/>
      <c r="J114" s="281" t="s">
        <v>50</v>
      </c>
      <c r="K114" s="274" t="s">
        <v>82</v>
      </c>
      <c r="L114" s="381" t="s">
        <v>145</v>
      </c>
      <c r="M114" s="382"/>
      <c r="N114" s="19">
        <v>12</v>
      </c>
      <c r="O114" s="19">
        <v>12</v>
      </c>
      <c r="P114" s="20">
        <v>40</v>
      </c>
      <c r="Q114" s="19">
        <v>12</v>
      </c>
      <c r="R114" s="21">
        <f t="shared" si="32"/>
        <v>41.911999999999999</v>
      </c>
      <c r="S114" s="19">
        <v>12</v>
      </c>
      <c r="T114" s="21">
        <f t="shared" si="33"/>
        <v>44.879369599999997</v>
      </c>
      <c r="U114" s="19">
        <v>12</v>
      </c>
      <c r="V114" s="21">
        <f t="shared" si="34"/>
        <v>48.554989970239994</v>
      </c>
      <c r="W114" s="19">
        <v>12</v>
      </c>
      <c r="X114" s="21">
        <f t="shared" si="35"/>
        <v>52.551065644790746</v>
      </c>
      <c r="Y114" s="19">
        <v>12</v>
      </c>
      <c r="Z114" s="21">
        <f t="shared" si="37"/>
        <v>56.891783667050461</v>
      </c>
      <c r="AA114" s="18">
        <f t="shared" si="36"/>
        <v>60</v>
      </c>
      <c r="AB114" s="18">
        <f t="shared" si="25"/>
        <v>227.89742521503075</v>
      </c>
      <c r="AC114" s="282" t="s">
        <v>119</v>
      </c>
      <c r="AD114" s="283" t="s">
        <v>15</v>
      </c>
    </row>
    <row r="115" spans="1:30" ht="41.4" x14ac:dyDescent="0.3">
      <c r="A115" s="102"/>
      <c r="B115" s="43"/>
      <c r="C115" s="67"/>
      <c r="D115" s="43"/>
      <c r="E115" s="67"/>
      <c r="F115" s="43"/>
      <c r="G115" s="39"/>
      <c r="H115" s="39"/>
      <c r="I115" s="39"/>
      <c r="J115" s="25" t="s">
        <v>51</v>
      </c>
      <c r="K115" s="275" t="s">
        <v>83</v>
      </c>
      <c r="L115" s="379" t="s">
        <v>146</v>
      </c>
      <c r="M115" s="380"/>
      <c r="N115" s="27">
        <v>1</v>
      </c>
      <c r="O115" s="27">
        <v>1</v>
      </c>
      <c r="P115" s="28">
        <v>150</v>
      </c>
      <c r="Q115" s="27">
        <v>1</v>
      </c>
      <c r="R115" s="21">
        <f t="shared" si="32"/>
        <v>157.16999999999999</v>
      </c>
      <c r="S115" s="27">
        <v>1</v>
      </c>
      <c r="T115" s="21">
        <f t="shared" si="33"/>
        <v>168.29763599999998</v>
      </c>
      <c r="U115" s="27">
        <v>1</v>
      </c>
      <c r="V115" s="21">
        <f t="shared" si="34"/>
        <v>182.08121238839999</v>
      </c>
      <c r="W115" s="27">
        <v>1</v>
      </c>
      <c r="X115" s="21">
        <f t="shared" si="35"/>
        <v>197.06649616796531</v>
      </c>
      <c r="Y115" s="27">
        <v>1</v>
      </c>
      <c r="Z115" s="21">
        <f t="shared" si="37"/>
        <v>213.34418875143925</v>
      </c>
      <c r="AA115" s="29">
        <f t="shared" si="36"/>
        <v>5</v>
      </c>
      <c r="AB115" s="29">
        <f t="shared" si="25"/>
        <v>854.61534455636524</v>
      </c>
      <c r="AC115" s="72" t="s">
        <v>119</v>
      </c>
      <c r="AD115" s="30" t="s">
        <v>15</v>
      </c>
    </row>
    <row r="116" spans="1:30" x14ac:dyDescent="0.3">
      <c r="A116" s="102"/>
      <c r="B116" s="43"/>
      <c r="C116" s="67"/>
      <c r="D116" s="43"/>
      <c r="E116" s="67"/>
      <c r="F116" s="43"/>
      <c r="G116" s="50">
        <v>1</v>
      </c>
      <c r="H116" s="51">
        <v>13</v>
      </c>
      <c r="I116" s="51" t="s">
        <v>46</v>
      </c>
      <c r="J116" s="370" t="s">
        <v>84</v>
      </c>
      <c r="K116" s="371"/>
      <c r="L116" s="370" t="s">
        <v>368</v>
      </c>
      <c r="M116" s="371"/>
      <c r="N116" s="52">
        <v>100</v>
      </c>
      <c r="O116" s="52">
        <v>100</v>
      </c>
      <c r="P116" s="53">
        <f>SUM(P117)</f>
        <v>45</v>
      </c>
      <c r="Q116" s="52">
        <v>100</v>
      </c>
      <c r="R116" s="53">
        <f>SUM(R117)</f>
        <v>47.151000000000003</v>
      </c>
      <c r="S116" s="52">
        <v>100</v>
      </c>
      <c r="T116" s="53">
        <f>SUM(T117)</f>
        <v>50.489290800000006</v>
      </c>
      <c r="U116" s="52">
        <v>100</v>
      </c>
      <c r="V116" s="53">
        <f>SUM(V117)</f>
        <v>54.624363716520008</v>
      </c>
      <c r="W116" s="52">
        <v>100</v>
      </c>
      <c r="X116" s="53">
        <f>SUM(X117)</f>
        <v>59.119948850389605</v>
      </c>
      <c r="Y116" s="52">
        <v>100</v>
      </c>
      <c r="Z116" s="53">
        <f>SUM(Z117)</f>
        <v>64.003256625431789</v>
      </c>
      <c r="AA116" s="52">
        <v>100</v>
      </c>
      <c r="AB116" s="52">
        <f t="shared" si="25"/>
        <v>256.38460336690963</v>
      </c>
      <c r="AC116" s="52"/>
      <c r="AD116" s="54"/>
    </row>
    <row r="117" spans="1:30" ht="55.2" x14ac:dyDescent="0.3">
      <c r="A117" s="102"/>
      <c r="B117" s="43"/>
      <c r="C117" s="67"/>
      <c r="D117" s="43"/>
      <c r="E117" s="67"/>
      <c r="F117" s="43"/>
      <c r="G117" s="39"/>
      <c r="H117" s="39"/>
      <c r="I117" s="39"/>
      <c r="J117" s="25" t="s">
        <v>0</v>
      </c>
      <c r="K117" s="275" t="s">
        <v>85</v>
      </c>
      <c r="L117" s="379" t="s">
        <v>147</v>
      </c>
      <c r="M117" s="380"/>
      <c r="N117" s="29">
        <v>60</v>
      </c>
      <c r="O117" s="27">
        <v>75</v>
      </c>
      <c r="P117" s="28">
        <v>45</v>
      </c>
      <c r="Q117" s="27">
        <v>75</v>
      </c>
      <c r="R117" s="21">
        <f t="shared" ref="R117" si="38">(P117*4.78%)+P117</f>
        <v>47.151000000000003</v>
      </c>
      <c r="S117" s="27">
        <v>80</v>
      </c>
      <c r="T117" s="21">
        <f t="shared" ref="T117" si="39">(R117*7.08%)+R117</f>
        <v>50.489290800000006</v>
      </c>
      <c r="U117" s="27">
        <v>80</v>
      </c>
      <c r="V117" s="21">
        <f t="shared" ref="V117" si="40">(T117*8.19%)+T117</f>
        <v>54.624363716520008</v>
      </c>
      <c r="W117" s="27">
        <v>80</v>
      </c>
      <c r="X117" s="21">
        <f t="shared" ref="X117" si="41">(V117*8.23%)+V117</f>
        <v>59.119948850389605</v>
      </c>
      <c r="Y117" s="27">
        <v>80</v>
      </c>
      <c r="Z117" s="21">
        <f t="shared" ref="Z117" si="42">(X117*8.26%)+X117</f>
        <v>64.003256625431789</v>
      </c>
      <c r="AA117" s="29">
        <f t="shared" ref="AA117" si="43">O117+Q117+S117+U117+W117</f>
        <v>390</v>
      </c>
      <c r="AB117" s="204">
        <f t="shared" si="25"/>
        <v>256.38460336690963</v>
      </c>
      <c r="AC117" s="72" t="s">
        <v>119</v>
      </c>
      <c r="AD117" s="30" t="s">
        <v>15</v>
      </c>
    </row>
    <row r="118" spans="1:30" x14ac:dyDescent="0.3">
      <c r="A118" s="102"/>
      <c r="B118" s="43"/>
      <c r="C118" s="67"/>
      <c r="D118" s="43"/>
      <c r="E118" s="67"/>
      <c r="F118" s="43"/>
      <c r="G118" s="50">
        <v>1</v>
      </c>
      <c r="H118" s="51">
        <v>13</v>
      </c>
      <c r="I118" s="51" t="s">
        <v>44</v>
      </c>
      <c r="J118" s="370" t="s">
        <v>86</v>
      </c>
      <c r="K118" s="371"/>
      <c r="L118" s="370" t="s">
        <v>365</v>
      </c>
      <c r="M118" s="371"/>
      <c r="N118" s="52">
        <v>100</v>
      </c>
      <c r="O118" s="52">
        <v>100</v>
      </c>
      <c r="P118" s="53">
        <f>SUM(P119)</f>
        <v>80</v>
      </c>
      <c r="Q118" s="52">
        <v>100</v>
      </c>
      <c r="R118" s="53">
        <f>SUM(R119)</f>
        <v>83.823999999999998</v>
      </c>
      <c r="S118" s="52">
        <v>100</v>
      </c>
      <c r="T118" s="53">
        <f>SUM(T119)</f>
        <v>89.758739199999994</v>
      </c>
      <c r="U118" s="52">
        <v>100</v>
      </c>
      <c r="V118" s="53">
        <f>SUM(V119)</f>
        <v>97.109979940479988</v>
      </c>
      <c r="W118" s="52">
        <v>100</v>
      </c>
      <c r="X118" s="53">
        <f>SUM(X119)</f>
        <v>105.10213128958149</v>
      </c>
      <c r="Y118" s="52">
        <v>100</v>
      </c>
      <c r="Z118" s="53">
        <f>SUM(Z119)</f>
        <v>113.78356733410092</v>
      </c>
      <c r="AA118" s="52">
        <v>100</v>
      </c>
      <c r="AB118" s="52">
        <f t="shared" si="25"/>
        <v>455.7948504300615</v>
      </c>
      <c r="AC118" s="52"/>
      <c r="AD118" s="54"/>
    </row>
    <row r="119" spans="1:30" ht="69" x14ac:dyDescent="0.3">
      <c r="A119" s="102"/>
      <c r="B119" s="43"/>
      <c r="C119" s="67"/>
      <c r="D119" s="43"/>
      <c r="E119" s="67"/>
      <c r="F119" s="43"/>
      <c r="G119" s="39"/>
      <c r="H119" s="39"/>
      <c r="I119" s="39"/>
      <c r="J119" s="25" t="s">
        <v>0</v>
      </c>
      <c r="K119" s="275" t="s">
        <v>87</v>
      </c>
      <c r="L119" s="379" t="s">
        <v>150</v>
      </c>
      <c r="M119" s="380"/>
      <c r="N119" s="29">
        <v>6</v>
      </c>
      <c r="O119" s="27">
        <v>6</v>
      </c>
      <c r="P119" s="28">
        <v>80</v>
      </c>
      <c r="Q119" s="27">
        <v>6</v>
      </c>
      <c r="R119" s="21">
        <f t="shared" ref="R119" si="44">(P119*4.78%)+P119</f>
        <v>83.823999999999998</v>
      </c>
      <c r="S119" s="27">
        <v>8</v>
      </c>
      <c r="T119" s="21">
        <f t="shared" ref="T119" si="45">(R119*7.08%)+R119</f>
        <v>89.758739199999994</v>
      </c>
      <c r="U119" s="27">
        <v>8</v>
      </c>
      <c r="V119" s="21">
        <f t="shared" ref="V119" si="46">(T119*8.19%)+T119</f>
        <v>97.109979940479988</v>
      </c>
      <c r="W119" s="27">
        <v>10</v>
      </c>
      <c r="X119" s="21">
        <f t="shared" ref="X119" si="47">(V119*8.23%)+V119</f>
        <v>105.10213128958149</v>
      </c>
      <c r="Y119" s="27">
        <v>12</v>
      </c>
      <c r="Z119" s="21">
        <f t="shared" ref="Z119" si="48">(X119*8.26%)+X119</f>
        <v>113.78356733410092</v>
      </c>
      <c r="AA119" s="29">
        <f t="shared" ref="AA119" si="49">O119+Q119+S119+U119+W119</f>
        <v>38</v>
      </c>
      <c r="AB119" s="204">
        <f t="shared" si="25"/>
        <v>455.7948504300615</v>
      </c>
      <c r="AC119" s="72" t="s">
        <v>116</v>
      </c>
      <c r="AD119" s="30" t="s">
        <v>15</v>
      </c>
    </row>
    <row r="120" spans="1:30" x14ac:dyDescent="0.3">
      <c r="A120" s="102"/>
      <c r="B120" s="43"/>
      <c r="C120" s="67"/>
      <c r="D120" s="43"/>
      <c r="E120" s="67"/>
      <c r="F120" s="43"/>
      <c r="G120" s="50">
        <v>1</v>
      </c>
      <c r="H120" s="51">
        <v>13</v>
      </c>
      <c r="I120" s="51" t="s">
        <v>45</v>
      </c>
      <c r="J120" s="383" t="s">
        <v>88</v>
      </c>
      <c r="K120" s="384"/>
      <c r="L120" s="370" t="s">
        <v>366</v>
      </c>
      <c r="M120" s="371"/>
      <c r="N120" s="52">
        <v>100</v>
      </c>
      <c r="O120" s="52">
        <v>100</v>
      </c>
      <c r="P120" s="53">
        <f>SUM(P125:P128)</f>
        <v>216</v>
      </c>
      <c r="Q120" s="52">
        <v>100</v>
      </c>
      <c r="R120" s="53">
        <f>SUM(R125:R128)</f>
        <v>226.32480000000001</v>
      </c>
      <c r="S120" s="52">
        <v>100</v>
      </c>
      <c r="T120" s="53">
        <f>SUM(T125:T128)</f>
        <v>242.34859584</v>
      </c>
      <c r="U120" s="52">
        <v>100</v>
      </c>
      <c r="V120" s="53">
        <f>SUM(V125:V128)</f>
        <v>262.19694583929601</v>
      </c>
      <c r="W120" s="52">
        <v>100</v>
      </c>
      <c r="X120" s="53">
        <f>SUM(X125:X128)</f>
        <v>283.77575448187008</v>
      </c>
      <c r="Y120" s="52">
        <v>100</v>
      </c>
      <c r="Z120" s="53">
        <f>SUM(Z125:Z128)</f>
        <v>307.21563180207255</v>
      </c>
      <c r="AA120" s="52">
        <v>100</v>
      </c>
      <c r="AB120" s="52">
        <f t="shared" si="25"/>
        <v>1230.646096161166</v>
      </c>
      <c r="AC120" s="52"/>
      <c r="AD120" s="54"/>
    </row>
    <row r="121" spans="1:30" x14ac:dyDescent="0.3">
      <c r="A121" s="102"/>
      <c r="B121" s="43"/>
      <c r="C121" s="67"/>
      <c r="D121" s="43"/>
      <c r="E121" s="67"/>
      <c r="F121" s="43"/>
      <c r="G121" s="16"/>
      <c r="H121" s="252"/>
      <c r="I121" s="252"/>
      <c r="J121" s="246"/>
      <c r="K121" s="247"/>
      <c r="L121" s="386" t="s">
        <v>399</v>
      </c>
      <c r="M121" s="387"/>
      <c r="N121" s="18" t="s">
        <v>403</v>
      </c>
      <c r="O121" s="18" t="s">
        <v>404</v>
      </c>
      <c r="P121" s="21"/>
      <c r="Q121" s="18" t="s">
        <v>404</v>
      </c>
      <c r="R121" s="21"/>
      <c r="S121" s="18" t="s">
        <v>404</v>
      </c>
      <c r="T121" s="21"/>
      <c r="U121" s="18" t="s">
        <v>404</v>
      </c>
      <c r="V121" s="21"/>
      <c r="W121" s="18" t="s">
        <v>404</v>
      </c>
      <c r="X121" s="21"/>
      <c r="Y121" s="18" t="s">
        <v>405</v>
      </c>
      <c r="Z121" s="21"/>
      <c r="AA121" s="18" t="s">
        <v>405</v>
      </c>
      <c r="AB121" s="18"/>
      <c r="AC121" s="18"/>
      <c r="AD121" s="283"/>
    </row>
    <row r="122" spans="1:30" x14ac:dyDescent="0.3">
      <c r="A122" s="102"/>
      <c r="B122" s="43"/>
      <c r="C122" s="67"/>
      <c r="D122" s="43"/>
      <c r="E122" s="67"/>
      <c r="F122" s="43"/>
      <c r="G122" s="16"/>
      <c r="H122" s="252"/>
      <c r="I122" s="252"/>
      <c r="J122" s="246"/>
      <c r="K122" s="247"/>
      <c r="L122" s="386" t="s">
        <v>400</v>
      </c>
      <c r="M122" s="387"/>
      <c r="N122" s="18">
        <v>100</v>
      </c>
      <c r="O122" s="18">
        <v>100</v>
      </c>
      <c r="P122" s="21"/>
      <c r="Q122" s="18">
        <v>100</v>
      </c>
      <c r="R122" s="21"/>
      <c r="S122" s="18">
        <v>100</v>
      </c>
      <c r="T122" s="21"/>
      <c r="U122" s="18">
        <v>100</v>
      </c>
      <c r="V122" s="21"/>
      <c r="W122" s="18">
        <v>100</v>
      </c>
      <c r="X122" s="21"/>
      <c r="Y122" s="18">
        <v>100</v>
      </c>
      <c r="Z122" s="21"/>
      <c r="AA122" s="18">
        <v>100</v>
      </c>
      <c r="AB122" s="18"/>
      <c r="AC122" s="18"/>
      <c r="AD122" s="283"/>
    </row>
    <row r="123" spans="1:30" x14ac:dyDescent="0.3">
      <c r="A123" s="102"/>
      <c r="B123" s="43"/>
      <c r="C123" s="67"/>
      <c r="D123" s="43"/>
      <c r="E123" s="67"/>
      <c r="F123" s="43"/>
      <c r="G123" s="16"/>
      <c r="H123" s="252"/>
      <c r="I123" s="252"/>
      <c r="J123" s="246"/>
      <c r="K123" s="247"/>
      <c r="L123" s="386" t="s">
        <v>401</v>
      </c>
      <c r="M123" s="387"/>
      <c r="N123" s="18">
        <v>100</v>
      </c>
      <c r="O123" s="18">
        <v>100</v>
      </c>
      <c r="P123" s="21"/>
      <c r="Q123" s="18">
        <v>100</v>
      </c>
      <c r="R123" s="21"/>
      <c r="S123" s="18">
        <v>100</v>
      </c>
      <c r="T123" s="21"/>
      <c r="U123" s="18">
        <v>100</v>
      </c>
      <c r="V123" s="21"/>
      <c r="W123" s="18">
        <v>100</v>
      </c>
      <c r="X123" s="21"/>
      <c r="Y123" s="18">
        <v>100</v>
      </c>
      <c r="Z123" s="21"/>
      <c r="AA123" s="18">
        <v>100</v>
      </c>
      <c r="AB123" s="18"/>
      <c r="AC123" s="18"/>
      <c r="AD123" s="283"/>
    </row>
    <row r="124" spans="1:30" x14ac:dyDescent="0.3">
      <c r="A124" s="103"/>
      <c r="B124" s="63"/>
      <c r="C124" s="77"/>
      <c r="D124" s="63"/>
      <c r="E124" s="77"/>
      <c r="F124" s="63"/>
      <c r="G124" s="75"/>
      <c r="H124" s="254"/>
      <c r="I124" s="254"/>
      <c r="J124" s="253"/>
      <c r="K124" s="109"/>
      <c r="L124" s="386" t="s">
        <v>402</v>
      </c>
      <c r="M124" s="387"/>
      <c r="N124" s="18">
        <v>100</v>
      </c>
      <c r="O124" s="18">
        <v>100</v>
      </c>
      <c r="P124" s="21"/>
      <c r="Q124" s="18">
        <v>100</v>
      </c>
      <c r="R124" s="21"/>
      <c r="S124" s="18">
        <v>100</v>
      </c>
      <c r="T124" s="21"/>
      <c r="U124" s="18">
        <v>100</v>
      </c>
      <c r="V124" s="21"/>
      <c r="W124" s="18">
        <v>100</v>
      </c>
      <c r="X124" s="21"/>
      <c r="Y124" s="18">
        <v>100</v>
      </c>
      <c r="Z124" s="21"/>
      <c r="AA124" s="18">
        <v>100</v>
      </c>
      <c r="AB124" s="18"/>
      <c r="AC124" s="18"/>
      <c r="AD124" s="283"/>
    </row>
    <row r="125" spans="1:30" x14ac:dyDescent="0.3">
      <c r="A125" s="104"/>
      <c r="B125" s="79"/>
      <c r="C125" s="78"/>
      <c r="D125" s="79"/>
      <c r="E125" s="78"/>
      <c r="F125" s="79"/>
      <c r="G125" s="74"/>
      <c r="H125" s="74"/>
      <c r="I125" s="74"/>
      <c r="J125" s="385" t="s">
        <v>0</v>
      </c>
      <c r="K125" s="382" t="s">
        <v>89</v>
      </c>
      <c r="L125" s="381" t="s">
        <v>152</v>
      </c>
      <c r="M125" s="382"/>
      <c r="N125" s="22">
        <v>12</v>
      </c>
      <c r="O125" s="32">
        <v>12</v>
      </c>
      <c r="P125" s="33">
        <v>8</v>
      </c>
      <c r="Q125" s="32">
        <v>12</v>
      </c>
      <c r="R125" s="34">
        <f t="shared" ref="R125" si="50">(P125*4.78%)+P125</f>
        <v>8.3824000000000005</v>
      </c>
      <c r="S125" s="32">
        <v>12</v>
      </c>
      <c r="T125" s="34">
        <f t="shared" ref="T125" si="51">(R125*7.08%)+R125</f>
        <v>8.9758739200000015</v>
      </c>
      <c r="U125" s="32">
        <v>12</v>
      </c>
      <c r="V125" s="34">
        <f t="shared" ref="V125" si="52">(T125*8.19%)+T125</f>
        <v>9.710997994048002</v>
      </c>
      <c r="W125" s="32">
        <v>12</v>
      </c>
      <c r="X125" s="34">
        <f t="shared" ref="X125" si="53">(V125*8.23%)+V125</f>
        <v>10.510213128958153</v>
      </c>
      <c r="Y125" s="32">
        <v>12</v>
      </c>
      <c r="Z125" s="34">
        <f t="shared" ref="Z125" si="54">(X125*8.26%)+X125</f>
        <v>11.378356733410095</v>
      </c>
      <c r="AA125" s="22">
        <f t="shared" ref="AA125:AA128" si="55">O125+Q125+S125+U125+W125</f>
        <v>60</v>
      </c>
      <c r="AB125" s="22">
        <f t="shared" ref="AB125" si="56">P125+R125+T125+V125+X125</f>
        <v>45.579485043006159</v>
      </c>
      <c r="AC125" s="364" t="s">
        <v>116</v>
      </c>
      <c r="AD125" s="365" t="s">
        <v>15</v>
      </c>
    </row>
    <row r="126" spans="1:30" x14ac:dyDescent="0.3">
      <c r="A126" s="102"/>
      <c r="B126" s="43"/>
      <c r="C126" s="67"/>
      <c r="D126" s="43"/>
      <c r="E126" s="67"/>
      <c r="F126" s="43"/>
      <c r="G126" s="16"/>
      <c r="H126" s="16"/>
      <c r="I126" s="16"/>
      <c r="J126" s="385"/>
      <c r="K126" s="382"/>
      <c r="L126" s="381"/>
      <c r="M126" s="382"/>
      <c r="N126" s="35">
        <v>5</v>
      </c>
      <c r="O126" s="36">
        <v>5</v>
      </c>
      <c r="P126" s="37"/>
      <c r="Q126" s="36">
        <v>5</v>
      </c>
      <c r="R126" s="38"/>
      <c r="S126" s="36">
        <v>5</v>
      </c>
      <c r="T126" s="38"/>
      <c r="U126" s="36">
        <v>5</v>
      </c>
      <c r="V126" s="38"/>
      <c r="W126" s="36">
        <v>5</v>
      </c>
      <c r="X126" s="38"/>
      <c r="Y126" s="36">
        <v>5</v>
      </c>
      <c r="Z126" s="38"/>
      <c r="AA126" s="35">
        <f t="shared" si="55"/>
        <v>25</v>
      </c>
      <c r="AB126" s="35"/>
      <c r="AC126" s="364"/>
      <c r="AD126" s="365"/>
    </row>
    <row r="127" spans="1:30" ht="55.2" x14ac:dyDescent="0.3">
      <c r="A127" s="102"/>
      <c r="B127" s="43"/>
      <c r="C127" s="67"/>
      <c r="D127" s="43"/>
      <c r="E127" s="67"/>
      <c r="F127" s="43"/>
      <c r="G127" s="16"/>
      <c r="H127" s="16"/>
      <c r="I127" s="16"/>
      <c r="J127" s="281" t="s">
        <v>1</v>
      </c>
      <c r="K127" s="274" t="s">
        <v>90</v>
      </c>
      <c r="L127" s="381" t="s">
        <v>421</v>
      </c>
      <c r="M127" s="382"/>
      <c r="N127" s="19">
        <v>1</v>
      </c>
      <c r="O127" s="19">
        <v>1</v>
      </c>
      <c r="P127" s="20">
        <v>10</v>
      </c>
      <c r="Q127" s="19">
        <v>1</v>
      </c>
      <c r="R127" s="21">
        <f t="shared" ref="R127:R128" si="57">(P127*4.78%)+P127</f>
        <v>10.478</v>
      </c>
      <c r="S127" s="19">
        <v>1</v>
      </c>
      <c r="T127" s="21">
        <f t="shared" ref="T127:T128" si="58">(R127*7.08%)+R127</f>
        <v>11.219842399999999</v>
      </c>
      <c r="U127" s="19">
        <v>1</v>
      </c>
      <c r="V127" s="21">
        <f t="shared" ref="V127:V128" si="59">(T127*8.19%)+T127</f>
        <v>12.138747492559999</v>
      </c>
      <c r="W127" s="19">
        <v>1</v>
      </c>
      <c r="X127" s="21">
        <f t="shared" ref="X127:X128" si="60">(V127*8.23%)+V127</f>
        <v>13.137766411197687</v>
      </c>
      <c r="Y127" s="19">
        <v>1</v>
      </c>
      <c r="Z127" s="21">
        <f t="shared" ref="Z127:Z128" si="61">(X127*8.26%)+X127</f>
        <v>14.222945916762615</v>
      </c>
      <c r="AA127" s="18">
        <f t="shared" si="55"/>
        <v>5</v>
      </c>
      <c r="AB127" s="18">
        <f t="shared" ref="AB127:AB135" si="62">P127+R127+T127+V127+X127</f>
        <v>56.974356303757688</v>
      </c>
      <c r="AC127" s="282" t="s">
        <v>116</v>
      </c>
      <c r="AD127" s="283" t="s">
        <v>15</v>
      </c>
    </row>
    <row r="128" spans="1:30" ht="41.4" x14ac:dyDescent="0.3">
      <c r="A128" s="105"/>
      <c r="B128" s="70"/>
      <c r="C128" s="69"/>
      <c r="D128" s="70"/>
      <c r="E128" s="69"/>
      <c r="F128" s="70"/>
      <c r="G128" s="39"/>
      <c r="H128" s="39"/>
      <c r="I128" s="39"/>
      <c r="J128" s="25" t="s">
        <v>2</v>
      </c>
      <c r="K128" s="275" t="s">
        <v>91</v>
      </c>
      <c r="L128" s="379" t="s">
        <v>184</v>
      </c>
      <c r="M128" s="380"/>
      <c r="N128" s="27">
        <v>12</v>
      </c>
      <c r="O128" s="27">
        <v>12</v>
      </c>
      <c r="P128" s="28">
        <v>198</v>
      </c>
      <c r="Q128" s="27">
        <v>12</v>
      </c>
      <c r="R128" s="31">
        <f t="shared" si="57"/>
        <v>207.46440000000001</v>
      </c>
      <c r="S128" s="27">
        <v>12</v>
      </c>
      <c r="T128" s="31">
        <f t="shared" si="58"/>
        <v>222.15287952</v>
      </c>
      <c r="U128" s="27">
        <v>12</v>
      </c>
      <c r="V128" s="31">
        <f t="shared" si="59"/>
        <v>240.34720035268799</v>
      </c>
      <c r="W128" s="27">
        <v>12</v>
      </c>
      <c r="X128" s="31">
        <f t="shared" si="60"/>
        <v>260.12777494171422</v>
      </c>
      <c r="Y128" s="27">
        <v>12</v>
      </c>
      <c r="Z128" s="31">
        <f t="shared" si="61"/>
        <v>281.61432915189982</v>
      </c>
      <c r="AA128" s="29">
        <f t="shared" si="55"/>
        <v>60</v>
      </c>
      <c r="AB128" s="29">
        <f t="shared" si="62"/>
        <v>1128.0922548144022</v>
      </c>
      <c r="AC128" s="72" t="s">
        <v>116</v>
      </c>
      <c r="AD128" s="30" t="s">
        <v>15</v>
      </c>
    </row>
    <row r="129" spans="1:30" ht="69" x14ac:dyDescent="0.3">
      <c r="A129" s="101" t="s">
        <v>1</v>
      </c>
      <c r="B129" s="277" t="s">
        <v>432</v>
      </c>
      <c r="C129" s="383" t="s">
        <v>433</v>
      </c>
      <c r="D129" s="384"/>
      <c r="E129" s="49" t="s">
        <v>0</v>
      </c>
      <c r="F129" s="277" t="s">
        <v>434</v>
      </c>
      <c r="G129" s="50">
        <v>1</v>
      </c>
      <c r="H129" s="51" t="s">
        <v>17</v>
      </c>
      <c r="I129" s="50">
        <v>35</v>
      </c>
      <c r="J129" s="370" t="s">
        <v>92</v>
      </c>
      <c r="K129" s="371"/>
      <c r="L129" s="370" t="s">
        <v>153</v>
      </c>
      <c r="M129" s="371"/>
      <c r="N129" s="52">
        <v>50</v>
      </c>
      <c r="O129" s="52">
        <v>51</v>
      </c>
      <c r="P129" s="53">
        <f>SUM(P130:P135)</f>
        <v>1760</v>
      </c>
      <c r="Q129" s="52">
        <v>52</v>
      </c>
      <c r="R129" s="53">
        <f>SUM(R130:R135)</f>
        <v>2174.1279999999997</v>
      </c>
      <c r="S129" s="52">
        <v>53</v>
      </c>
      <c r="T129" s="53">
        <f>SUM(T130:T135)</f>
        <v>1855.5759624</v>
      </c>
      <c r="U129" s="52">
        <v>54</v>
      </c>
      <c r="V129" s="53">
        <f>SUM(V130:V135)</f>
        <v>2007.54763372056</v>
      </c>
      <c r="W129" s="52">
        <v>55</v>
      </c>
      <c r="X129" s="53">
        <f>SUM(X130:X135)</f>
        <v>2466.136187195762</v>
      </c>
      <c r="Y129" s="52">
        <v>55</v>
      </c>
      <c r="Z129" s="53">
        <f>SUM(Z130:Z135)</f>
        <v>2719.6920362581322</v>
      </c>
      <c r="AA129" s="52">
        <v>55</v>
      </c>
      <c r="AB129" s="107">
        <f t="shared" si="62"/>
        <v>10263.387783316322</v>
      </c>
      <c r="AC129" s="52"/>
      <c r="AD129" s="54"/>
    </row>
    <row r="130" spans="1:30" ht="127.8" customHeight="1" x14ac:dyDescent="0.3">
      <c r="A130" s="123"/>
      <c r="B130" s="121"/>
      <c r="C130" s="293"/>
      <c r="D130" s="121"/>
      <c r="E130" s="293"/>
      <c r="F130" s="121"/>
      <c r="G130" s="294"/>
      <c r="H130" s="294"/>
      <c r="I130" s="294"/>
      <c r="J130" s="47" t="s">
        <v>0</v>
      </c>
      <c r="K130" s="280" t="s">
        <v>93</v>
      </c>
      <c r="L130" s="368" t="s">
        <v>154</v>
      </c>
      <c r="M130" s="369"/>
      <c r="N130" s="24">
        <v>7</v>
      </c>
      <c r="O130" s="56">
        <v>2</v>
      </c>
      <c r="P130" s="56">
        <v>450</v>
      </c>
      <c r="Q130" s="24">
        <v>2</v>
      </c>
      <c r="R130" s="42">
        <f t="shared" ref="R130:R131" si="63">(P130*4.78%)+P130</f>
        <v>471.51</v>
      </c>
      <c r="S130" s="24">
        <v>1</v>
      </c>
      <c r="T130" s="42">
        <v>236</v>
      </c>
      <c r="U130" s="24">
        <v>1</v>
      </c>
      <c r="V130" s="42">
        <f t="shared" ref="V130:V135" si="64">(T130*8.19%)+T130</f>
        <v>255.32839999999999</v>
      </c>
      <c r="W130" s="24">
        <v>2</v>
      </c>
      <c r="X130" s="42">
        <v>511</v>
      </c>
      <c r="Y130" s="24">
        <v>2</v>
      </c>
      <c r="Z130" s="42">
        <f t="shared" ref="Z130:Z133" si="65">(X130*8.26%)+X130</f>
        <v>553.20860000000005</v>
      </c>
      <c r="AA130" s="24">
        <f t="shared" ref="AA130:AA135" si="66">O130+Q130+S130+U130+W130</f>
        <v>8</v>
      </c>
      <c r="AB130" s="24">
        <f t="shared" si="62"/>
        <v>1923.8384000000001</v>
      </c>
      <c r="AC130" s="298" t="s">
        <v>286</v>
      </c>
      <c r="AD130" s="296" t="s">
        <v>15</v>
      </c>
    </row>
    <row r="131" spans="1:30" ht="113.4" customHeight="1" x14ac:dyDescent="0.3">
      <c r="A131" s="123"/>
      <c r="B131" s="121"/>
      <c r="C131" s="293"/>
      <c r="D131" s="121"/>
      <c r="E131" s="293"/>
      <c r="F131" s="121"/>
      <c r="G131" s="294"/>
      <c r="H131" s="294"/>
      <c r="I131" s="294"/>
      <c r="J131" s="90" t="s">
        <v>1</v>
      </c>
      <c r="K131" s="269" t="s">
        <v>94</v>
      </c>
      <c r="L131" s="41" t="s">
        <v>0</v>
      </c>
      <c r="M131" s="280" t="s">
        <v>422</v>
      </c>
      <c r="N131" s="24">
        <v>5</v>
      </c>
      <c r="O131" s="24">
        <v>2</v>
      </c>
      <c r="P131" s="57">
        <v>450</v>
      </c>
      <c r="Q131" s="24">
        <v>2</v>
      </c>
      <c r="R131" s="42">
        <f t="shared" si="63"/>
        <v>471.51</v>
      </c>
      <c r="S131" s="24">
        <v>1</v>
      </c>
      <c r="T131" s="42">
        <v>236</v>
      </c>
      <c r="U131" s="24">
        <v>1</v>
      </c>
      <c r="V131" s="42">
        <f t="shared" si="64"/>
        <v>255.32839999999999</v>
      </c>
      <c r="W131" s="24">
        <v>1</v>
      </c>
      <c r="X131" s="42">
        <f t="shared" ref="X131:X133" si="67">(V131*8.23%)+V131</f>
        <v>276.34192731999997</v>
      </c>
      <c r="Y131" s="24">
        <v>1</v>
      </c>
      <c r="Z131" s="42">
        <f t="shared" si="65"/>
        <v>299.16777051663195</v>
      </c>
      <c r="AA131" s="24">
        <f t="shared" si="66"/>
        <v>7</v>
      </c>
      <c r="AB131" s="24">
        <f t="shared" si="62"/>
        <v>1689.1803273200001</v>
      </c>
      <c r="AC131" s="298" t="s">
        <v>286</v>
      </c>
      <c r="AD131" s="296" t="s">
        <v>15</v>
      </c>
    </row>
    <row r="132" spans="1:30" ht="115.2" customHeight="1" x14ac:dyDescent="0.3">
      <c r="A132" s="89"/>
      <c r="B132" s="300"/>
      <c r="C132" s="301"/>
      <c r="D132" s="300"/>
      <c r="E132" s="301"/>
      <c r="F132" s="300"/>
      <c r="G132" s="302"/>
      <c r="H132" s="302"/>
      <c r="I132" s="302"/>
      <c r="J132" s="89"/>
      <c r="K132" s="270"/>
      <c r="L132" s="41" t="s">
        <v>1</v>
      </c>
      <c r="M132" s="280" t="s">
        <v>423</v>
      </c>
      <c r="N132" s="24">
        <v>0</v>
      </c>
      <c r="O132" s="24">
        <v>0</v>
      </c>
      <c r="P132" s="57">
        <v>0</v>
      </c>
      <c r="Q132" s="24">
        <v>1</v>
      </c>
      <c r="R132" s="24">
        <v>330</v>
      </c>
      <c r="S132" s="24">
        <v>1</v>
      </c>
      <c r="T132" s="57">
        <f t="shared" ref="T132:T133" si="68">(R132*7.08%)+R132</f>
        <v>353.36399999999998</v>
      </c>
      <c r="U132" s="24">
        <v>1</v>
      </c>
      <c r="V132" s="57">
        <f t="shared" si="64"/>
        <v>382.30451159999996</v>
      </c>
      <c r="W132" s="24">
        <v>1</v>
      </c>
      <c r="X132" s="57">
        <f t="shared" si="67"/>
        <v>413.76817290467994</v>
      </c>
      <c r="Y132" s="24">
        <v>1</v>
      </c>
      <c r="Z132" s="57">
        <f t="shared" si="65"/>
        <v>447.9454239866065</v>
      </c>
      <c r="AA132" s="24">
        <f t="shared" si="66"/>
        <v>4</v>
      </c>
      <c r="AB132" s="24">
        <f t="shared" si="62"/>
        <v>1479.4366845046798</v>
      </c>
      <c r="AC132" s="24"/>
      <c r="AD132" s="296" t="s">
        <v>15</v>
      </c>
    </row>
    <row r="133" spans="1:30" ht="88.8" customHeight="1" x14ac:dyDescent="0.3">
      <c r="A133" s="90"/>
      <c r="B133" s="303"/>
      <c r="C133" s="304"/>
      <c r="D133" s="303"/>
      <c r="E133" s="304"/>
      <c r="F133" s="303"/>
      <c r="G133" s="305"/>
      <c r="H133" s="305"/>
      <c r="I133" s="305"/>
      <c r="J133" s="90" t="s">
        <v>2</v>
      </c>
      <c r="K133" s="269" t="s">
        <v>95</v>
      </c>
      <c r="L133" s="47" t="s">
        <v>0</v>
      </c>
      <c r="M133" s="280" t="s">
        <v>424</v>
      </c>
      <c r="N133" s="24">
        <v>5</v>
      </c>
      <c r="O133" s="24">
        <v>1</v>
      </c>
      <c r="P133" s="24">
        <v>300</v>
      </c>
      <c r="Q133" s="24">
        <v>1</v>
      </c>
      <c r="R133" s="57">
        <f t="shared" ref="R133:R135" si="69">(P133*4.78%)+P133</f>
        <v>314.33999999999997</v>
      </c>
      <c r="S133" s="24">
        <v>1</v>
      </c>
      <c r="T133" s="57">
        <f t="shared" si="68"/>
        <v>336.59527199999997</v>
      </c>
      <c r="U133" s="24">
        <v>1</v>
      </c>
      <c r="V133" s="57">
        <f t="shared" si="64"/>
        <v>364.16242477679998</v>
      </c>
      <c r="W133" s="24">
        <v>1</v>
      </c>
      <c r="X133" s="57">
        <f t="shared" si="67"/>
        <v>394.13299233593062</v>
      </c>
      <c r="Y133" s="24">
        <v>1</v>
      </c>
      <c r="Z133" s="57">
        <f t="shared" si="65"/>
        <v>426.6883775028785</v>
      </c>
      <c r="AA133" s="24">
        <f t="shared" si="66"/>
        <v>5</v>
      </c>
      <c r="AB133" s="24">
        <f t="shared" si="62"/>
        <v>1709.2306891127305</v>
      </c>
      <c r="AC133" s="298" t="s">
        <v>286</v>
      </c>
      <c r="AD133" s="299" t="s">
        <v>16</v>
      </c>
    </row>
    <row r="134" spans="1:30" ht="69" x14ac:dyDescent="0.3">
      <c r="A134" s="123"/>
      <c r="B134" s="121"/>
      <c r="C134" s="293"/>
      <c r="D134" s="121"/>
      <c r="E134" s="293"/>
      <c r="F134" s="121"/>
      <c r="G134" s="294"/>
      <c r="H134" s="294"/>
      <c r="I134" s="294"/>
      <c r="J134" s="89"/>
      <c r="K134" s="300"/>
      <c r="L134" s="47" t="s">
        <v>1</v>
      </c>
      <c r="M134" s="280" t="s">
        <v>155</v>
      </c>
      <c r="N134" s="24">
        <v>580</v>
      </c>
      <c r="O134" s="24">
        <v>200</v>
      </c>
      <c r="P134" s="24">
        <v>350</v>
      </c>
      <c r="Q134" s="24">
        <v>200</v>
      </c>
      <c r="R134" s="57">
        <f t="shared" si="69"/>
        <v>366.73</v>
      </c>
      <c r="S134" s="24">
        <v>250</v>
      </c>
      <c r="T134" s="57">
        <v>458</v>
      </c>
      <c r="U134" s="24">
        <v>250</v>
      </c>
      <c r="V134" s="57">
        <f t="shared" si="64"/>
        <v>495.5102</v>
      </c>
      <c r="W134" s="24">
        <v>300</v>
      </c>
      <c r="X134" s="57">
        <v>595</v>
      </c>
      <c r="Y134" s="24">
        <v>350</v>
      </c>
      <c r="Z134" s="57">
        <v>694</v>
      </c>
      <c r="AA134" s="24">
        <f t="shared" si="66"/>
        <v>1200</v>
      </c>
      <c r="AB134" s="24">
        <f t="shared" si="62"/>
        <v>2265.2402000000002</v>
      </c>
      <c r="AC134" s="24"/>
      <c r="AD134" s="299" t="s">
        <v>16</v>
      </c>
    </row>
    <row r="135" spans="1:30" ht="96.6" x14ac:dyDescent="0.3">
      <c r="A135" s="102"/>
      <c r="B135" s="43"/>
      <c r="C135" s="67"/>
      <c r="D135" s="43"/>
      <c r="E135" s="69"/>
      <c r="F135" s="70"/>
      <c r="G135" s="39"/>
      <c r="H135" s="39"/>
      <c r="I135" s="39"/>
      <c r="J135" s="44" t="s">
        <v>3</v>
      </c>
      <c r="K135" s="45" t="s">
        <v>96</v>
      </c>
      <c r="L135" s="372" t="s">
        <v>425</v>
      </c>
      <c r="M135" s="373"/>
      <c r="N135" s="26">
        <v>12</v>
      </c>
      <c r="O135" s="26">
        <v>20</v>
      </c>
      <c r="P135" s="26">
        <v>210</v>
      </c>
      <c r="Q135" s="26">
        <v>20</v>
      </c>
      <c r="R135" s="34">
        <f t="shared" si="69"/>
        <v>220.03800000000001</v>
      </c>
      <c r="S135" s="26">
        <v>20</v>
      </c>
      <c r="T135" s="34">
        <f t="shared" ref="T135" si="70">(R135*7.08%)+R135</f>
        <v>235.61669040000001</v>
      </c>
      <c r="U135" s="26">
        <v>20</v>
      </c>
      <c r="V135" s="34">
        <f t="shared" si="64"/>
        <v>254.91369734376002</v>
      </c>
      <c r="W135" s="26">
        <v>20</v>
      </c>
      <c r="X135" s="34">
        <f t="shared" ref="X135" si="71">(V135*8.23%)+V135</f>
        <v>275.89309463515144</v>
      </c>
      <c r="Y135" s="26">
        <v>20</v>
      </c>
      <c r="Z135" s="34">
        <f t="shared" ref="Z135" si="72">(X135*8.26%)+X135</f>
        <v>298.68186425201498</v>
      </c>
      <c r="AA135" s="29">
        <f t="shared" si="66"/>
        <v>100</v>
      </c>
      <c r="AB135" s="29">
        <f t="shared" si="62"/>
        <v>1196.4614823789116</v>
      </c>
      <c r="AC135" s="72" t="s">
        <v>116</v>
      </c>
      <c r="AD135" s="76" t="s">
        <v>16</v>
      </c>
    </row>
    <row r="136" spans="1:30" ht="96.6" x14ac:dyDescent="0.3">
      <c r="A136" s="102"/>
      <c r="B136" s="43"/>
      <c r="C136" s="67"/>
      <c r="D136" s="43"/>
      <c r="E136" s="49" t="s">
        <v>1</v>
      </c>
      <c r="F136" s="277" t="s">
        <v>435</v>
      </c>
      <c r="G136" s="50">
        <v>1</v>
      </c>
      <c r="H136" s="51" t="s">
        <v>17</v>
      </c>
      <c r="I136" s="50">
        <v>36</v>
      </c>
      <c r="J136" s="333" t="s">
        <v>97</v>
      </c>
      <c r="K136" s="334"/>
      <c r="L136" s="333" t="s">
        <v>156</v>
      </c>
      <c r="M136" s="334"/>
      <c r="N136" s="52">
        <v>50</v>
      </c>
      <c r="O136" s="52">
        <v>51</v>
      </c>
      <c r="P136" s="53">
        <f>SUM(P137:P144)</f>
        <v>4405</v>
      </c>
      <c r="Q136" s="52">
        <v>52</v>
      </c>
      <c r="R136" s="53">
        <f>SUM(R137:R144)</f>
        <v>4615.5590000000002</v>
      </c>
      <c r="S136" s="52">
        <v>53</v>
      </c>
      <c r="T136" s="53">
        <f>SUM(T137:T144)</f>
        <v>5401.0688028000004</v>
      </c>
      <c r="U136" s="52">
        <v>54</v>
      </c>
      <c r="V136" s="53">
        <f>SUM(V137:V144)</f>
        <v>5843.4163377493196</v>
      </c>
      <c r="W136" s="52">
        <v>55</v>
      </c>
      <c r="X136" s="53">
        <f>SUM(X137:X144)</f>
        <v>6719.0295823060897</v>
      </c>
      <c r="Y136" s="52">
        <v>55</v>
      </c>
      <c r="Z136" s="53">
        <f>SUM(Z137:Z144)</f>
        <v>7340.2698258045721</v>
      </c>
      <c r="AA136" s="52">
        <v>55</v>
      </c>
      <c r="AB136" s="107">
        <f>P136+R136+T136+V136+X136</f>
        <v>26984.073722855414</v>
      </c>
      <c r="AC136" s="52"/>
      <c r="AD136" s="54"/>
    </row>
    <row r="137" spans="1:30" s="320" customFormat="1" ht="69" x14ac:dyDescent="0.3">
      <c r="A137" s="288"/>
      <c r="B137" s="289"/>
      <c r="C137" s="290"/>
      <c r="D137" s="289"/>
      <c r="E137" s="290"/>
      <c r="F137" s="289"/>
      <c r="G137" s="291"/>
      <c r="H137" s="291"/>
      <c r="I137" s="291"/>
      <c r="J137" s="431" t="s">
        <v>0</v>
      </c>
      <c r="K137" s="319" t="s">
        <v>98</v>
      </c>
      <c r="L137" s="392" t="s">
        <v>450</v>
      </c>
      <c r="M137" s="393"/>
      <c r="N137" s="284">
        <v>11</v>
      </c>
      <c r="O137" s="284">
        <v>1</v>
      </c>
      <c r="P137" s="284">
        <v>625</v>
      </c>
      <c r="Q137" s="284">
        <v>1</v>
      </c>
      <c r="R137" s="292">
        <f t="shared" ref="R137:R139" si="73">(P137*4.78%)+P137</f>
        <v>654.875</v>
      </c>
      <c r="S137" s="284">
        <v>1</v>
      </c>
      <c r="T137" s="292">
        <f t="shared" ref="T137:T139" si="74">(R137*7.08%)+R137</f>
        <v>701.24014999999997</v>
      </c>
      <c r="U137" s="284">
        <v>1</v>
      </c>
      <c r="V137" s="292">
        <f t="shared" ref="V137:V139" si="75">(T137*8.19%)+T137</f>
        <v>758.671718285</v>
      </c>
      <c r="W137" s="284">
        <v>1</v>
      </c>
      <c r="X137" s="292">
        <f t="shared" ref="X137:X139" si="76">(V137*8.23%)+V137</f>
        <v>821.11040069985552</v>
      </c>
      <c r="Y137" s="284">
        <v>1</v>
      </c>
      <c r="Z137" s="292">
        <f t="shared" ref="Z137:Z139" si="77">(X137*8.26%)+X137</f>
        <v>888.93411979766358</v>
      </c>
      <c r="AA137" s="284">
        <f>O137+Q137+S137+U137+W137</f>
        <v>5</v>
      </c>
      <c r="AB137" s="284">
        <f>P137+R137+T137+V137+X137</f>
        <v>3560.8972689848561</v>
      </c>
      <c r="AC137" s="286" t="s">
        <v>193</v>
      </c>
      <c r="AD137" s="432" t="s">
        <v>15</v>
      </c>
    </row>
    <row r="138" spans="1:30" ht="70.8" customHeight="1" x14ac:dyDescent="0.3">
      <c r="A138" s="123"/>
      <c r="B138" s="121"/>
      <c r="C138" s="293"/>
      <c r="D138" s="121"/>
      <c r="E138" s="293"/>
      <c r="F138" s="121"/>
      <c r="G138" s="294"/>
      <c r="H138" s="294"/>
      <c r="I138" s="294"/>
      <c r="J138" s="47" t="s">
        <v>1</v>
      </c>
      <c r="K138" s="280" t="s">
        <v>99</v>
      </c>
      <c r="L138" s="368" t="s">
        <v>428</v>
      </c>
      <c r="M138" s="369"/>
      <c r="N138" s="24">
        <v>17</v>
      </c>
      <c r="O138" s="24">
        <v>20</v>
      </c>
      <c r="P138" s="57">
        <v>320</v>
      </c>
      <c r="Q138" s="24">
        <v>20</v>
      </c>
      <c r="R138" s="42">
        <f t="shared" si="73"/>
        <v>335.29599999999999</v>
      </c>
      <c r="S138" s="24">
        <v>20</v>
      </c>
      <c r="T138" s="42">
        <f t="shared" si="74"/>
        <v>359.03495679999997</v>
      </c>
      <c r="U138" s="24">
        <v>20</v>
      </c>
      <c r="V138" s="42">
        <f t="shared" si="75"/>
        <v>388.43991976191995</v>
      </c>
      <c r="W138" s="24">
        <v>20</v>
      </c>
      <c r="X138" s="42">
        <f t="shared" si="76"/>
        <v>420.40852515832597</v>
      </c>
      <c r="Y138" s="24">
        <v>20</v>
      </c>
      <c r="Z138" s="42">
        <f t="shared" si="77"/>
        <v>455.13426933640369</v>
      </c>
      <c r="AA138" s="24">
        <f>O138+Q138+S138+U138+W138</f>
        <v>100</v>
      </c>
      <c r="AB138" s="24">
        <f>P138+R138+T138+V138+X138</f>
        <v>1823.179401720246</v>
      </c>
      <c r="AC138" s="298" t="s">
        <v>193</v>
      </c>
      <c r="AD138" s="299" t="s">
        <v>16</v>
      </c>
    </row>
    <row r="139" spans="1:30" ht="76.2" customHeight="1" x14ac:dyDescent="0.3">
      <c r="A139" s="123"/>
      <c r="B139" s="121"/>
      <c r="C139" s="293"/>
      <c r="D139" s="121"/>
      <c r="E139" s="293"/>
      <c r="F139" s="121"/>
      <c r="G139" s="294"/>
      <c r="H139" s="294"/>
      <c r="I139" s="294"/>
      <c r="J139" s="90" t="s">
        <v>2</v>
      </c>
      <c r="K139" s="369" t="s">
        <v>100</v>
      </c>
      <c r="L139" s="368" t="s">
        <v>429</v>
      </c>
      <c r="M139" s="369"/>
      <c r="N139" s="40">
        <v>1</v>
      </c>
      <c r="O139" s="40">
        <v>1</v>
      </c>
      <c r="P139" s="42">
        <v>400</v>
      </c>
      <c r="Q139" s="40">
        <v>1</v>
      </c>
      <c r="R139" s="42">
        <f t="shared" si="73"/>
        <v>419.12</v>
      </c>
      <c r="S139" s="40">
        <v>1</v>
      </c>
      <c r="T139" s="42">
        <f t="shared" si="74"/>
        <v>448.79369600000001</v>
      </c>
      <c r="U139" s="40">
        <v>1</v>
      </c>
      <c r="V139" s="42">
        <f t="shared" si="75"/>
        <v>485.54989970240001</v>
      </c>
      <c r="W139" s="40">
        <v>1</v>
      </c>
      <c r="X139" s="42">
        <f t="shared" si="76"/>
        <v>525.51065644790754</v>
      </c>
      <c r="Y139" s="40">
        <v>1</v>
      </c>
      <c r="Z139" s="42">
        <f t="shared" si="77"/>
        <v>568.9178366705047</v>
      </c>
      <c r="AA139" s="40">
        <f t="shared" ref="AA139:AA144" si="78">O139+Q139+S139+U139+W139</f>
        <v>5</v>
      </c>
      <c r="AB139" s="40">
        <f>P139+R139+T139+V139+X139</f>
        <v>2278.9742521503076</v>
      </c>
      <c r="AC139" s="366" t="s">
        <v>193</v>
      </c>
      <c r="AD139" s="367" t="s">
        <v>16</v>
      </c>
    </row>
    <row r="140" spans="1:30" x14ac:dyDescent="0.3">
      <c r="A140" s="123"/>
      <c r="B140" s="121"/>
      <c r="C140" s="293"/>
      <c r="D140" s="121"/>
      <c r="E140" s="293"/>
      <c r="F140" s="121"/>
      <c r="G140" s="294"/>
      <c r="H140" s="294"/>
      <c r="I140" s="294"/>
      <c r="J140" s="89"/>
      <c r="K140" s="369"/>
      <c r="L140" s="368"/>
      <c r="M140" s="369"/>
      <c r="N140" s="64">
        <v>12</v>
      </c>
      <c r="O140" s="64">
        <v>14</v>
      </c>
      <c r="P140" s="65"/>
      <c r="Q140" s="64">
        <v>14</v>
      </c>
      <c r="R140" s="65"/>
      <c r="S140" s="64">
        <v>16</v>
      </c>
      <c r="T140" s="65"/>
      <c r="U140" s="64">
        <v>16</v>
      </c>
      <c r="V140" s="65"/>
      <c r="W140" s="64">
        <v>19</v>
      </c>
      <c r="X140" s="65"/>
      <c r="Y140" s="64">
        <v>19</v>
      </c>
      <c r="Z140" s="65"/>
      <c r="AA140" s="64">
        <f t="shared" si="78"/>
        <v>79</v>
      </c>
      <c r="AB140" s="65"/>
      <c r="AC140" s="366"/>
      <c r="AD140" s="367"/>
    </row>
    <row r="141" spans="1:30" ht="82.8" x14ac:dyDescent="0.3">
      <c r="A141" s="89"/>
      <c r="B141" s="300"/>
      <c r="C141" s="301"/>
      <c r="D141" s="300"/>
      <c r="E141" s="301"/>
      <c r="F141" s="300"/>
      <c r="G141" s="302"/>
      <c r="H141" s="302"/>
      <c r="I141" s="302"/>
      <c r="J141" s="47" t="s">
        <v>3</v>
      </c>
      <c r="K141" s="280" t="s">
        <v>101</v>
      </c>
      <c r="L141" s="368" t="s">
        <v>430</v>
      </c>
      <c r="M141" s="369"/>
      <c r="N141" s="24">
        <v>12</v>
      </c>
      <c r="O141" s="24">
        <v>8</v>
      </c>
      <c r="P141" s="24">
        <v>960</v>
      </c>
      <c r="Q141" s="24">
        <v>8</v>
      </c>
      <c r="R141" s="57">
        <f t="shared" ref="R141:R144" si="79">(P141*4.78%)+P141</f>
        <v>1005.888</v>
      </c>
      <c r="S141" s="24">
        <v>10</v>
      </c>
      <c r="T141" s="57">
        <v>1257</v>
      </c>
      <c r="U141" s="24">
        <v>10</v>
      </c>
      <c r="V141" s="57">
        <f t="shared" ref="V141:V144" si="80">(T141*8.19%)+T141</f>
        <v>1359.9483</v>
      </c>
      <c r="W141" s="24">
        <v>12</v>
      </c>
      <c r="X141" s="57">
        <v>1632</v>
      </c>
      <c r="Y141" s="24">
        <v>12</v>
      </c>
      <c r="Z141" s="57">
        <f t="shared" ref="Z141" si="81">(X141*8.26%)+X141</f>
        <v>1766.8032000000001</v>
      </c>
      <c r="AA141" s="24">
        <f t="shared" si="78"/>
        <v>48</v>
      </c>
      <c r="AB141" s="24">
        <f>P141+R141+T141+V141+X141</f>
        <v>6214.8362999999999</v>
      </c>
      <c r="AC141" s="298" t="s">
        <v>193</v>
      </c>
      <c r="AD141" s="299" t="s">
        <v>16</v>
      </c>
    </row>
    <row r="142" spans="1:30" ht="55.2" x14ac:dyDescent="0.3">
      <c r="A142" s="90"/>
      <c r="B142" s="303"/>
      <c r="C142" s="304"/>
      <c r="D142" s="303"/>
      <c r="E142" s="304"/>
      <c r="F142" s="303"/>
      <c r="G142" s="305"/>
      <c r="H142" s="305"/>
      <c r="I142" s="305"/>
      <c r="J142" s="47" t="s">
        <v>4</v>
      </c>
      <c r="K142" s="280" t="s">
        <v>102</v>
      </c>
      <c r="L142" s="368" t="s">
        <v>431</v>
      </c>
      <c r="M142" s="369"/>
      <c r="N142" s="24">
        <v>580</v>
      </c>
      <c r="O142" s="24">
        <v>150</v>
      </c>
      <c r="P142" s="24">
        <v>300</v>
      </c>
      <c r="Q142" s="24">
        <v>150</v>
      </c>
      <c r="R142" s="57">
        <f t="shared" si="79"/>
        <v>314.33999999999997</v>
      </c>
      <c r="S142" s="24">
        <v>200</v>
      </c>
      <c r="T142" s="57">
        <v>419</v>
      </c>
      <c r="U142" s="24">
        <v>200</v>
      </c>
      <c r="V142" s="57">
        <f t="shared" si="80"/>
        <v>453.31610000000001</v>
      </c>
      <c r="W142" s="24">
        <v>250</v>
      </c>
      <c r="X142" s="57">
        <v>566</v>
      </c>
      <c r="Y142" s="24">
        <v>300</v>
      </c>
      <c r="Z142" s="57">
        <v>679</v>
      </c>
      <c r="AA142" s="24">
        <f t="shared" si="78"/>
        <v>950</v>
      </c>
      <c r="AB142" s="24">
        <f>P142+R142+T142+V142+X142</f>
        <v>2052.6561000000002</v>
      </c>
      <c r="AC142" s="298" t="s">
        <v>193</v>
      </c>
      <c r="AD142" s="299" t="s">
        <v>16</v>
      </c>
    </row>
    <row r="143" spans="1:30" ht="69" x14ac:dyDescent="0.3">
      <c r="A143" s="102"/>
      <c r="B143" s="43"/>
      <c r="C143" s="67"/>
      <c r="D143" s="43"/>
      <c r="E143" s="67"/>
      <c r="F143" s="43"/>
      <c r="G143" s="16"/>
      <c r="H143" s="16"/>
      <c r="I143" s="16"/>
      <c r="J143" s="47" t="s">
        <v>40</v>
      </c>
      <c r="K143" s="279" t="s">
        <v>166</v>
      </c>
      <c r="L143" s="368" t="s">
        <v>190</v>
      </c>
      <c r="M143" s="369"/>
      <c r="N143" s="24">
        <v>50</v>
      </c>
      <c r="O143" s="24">
        <v>50</v>
      </c>
      <c r="P143" s="57">
        <v>1200</v>
      </c>
      <c r="Q143" s="24">
        <v>50</v>
      </c>
      <c r="R143" s="34">
        <f t="shared" si="79"/>
        <v>1257.3599999999999</v>
      </c>
      <c r="S143" s="24">
        <v>60</v>
      </c>
      <c r="T143" s="34">
        <v>1509</v>
      </c>
      <c r="U143" s="24">
        <v>60</v>
      </c>
      <c r="V143" s="34">
        <f t="shared" si="80"/>
        <v>1632.5871</v>
      </c>
      <c r="W143" s="24">
        <v>70</v>
      </c>
      <c r="X143" s="34">
        <v>1905</v>
      </c>
      <c r="Y143" s="24">
        <v>70</v>
      </c>
      <c r="Z143" s="34">
        <f t="shared" ref="Z143:Z144" si="82">(X143*8.26%)+X143</f>
        <v>2062.3530000000001</v>
      </c>
      <c r="AA143" s="18">
        <f t="shared" si="78"/>
        <v>290</v>
      </c>
      <c r="AB143" s="18">
        <f>P143+R143+T143+V143+X143</f>
        <v>7503.9470999999994</v>
      </c>
      <c r="AC143" s="282" t="s">
        <v>120</v>
      </c>
      <c r="AD143" s="251" t="s">
        <v>15</v>
      </c>
    </row>
    <row r="144" spans="1:30" ht="55.2" x14ac:dyDescent="0.3">
      <c r="A144" s="308"/>
      <c r="B144" s="309"/>
      <c r="C144" s="310"/>
      <c r="D144" s="309"/>
      <c r="E144" s="310"/>
      <c r="F144" s="309"/>
      <c r="G144" s="311"/>
      <c r="H144" s="311"/>
      <c r="I144" s="311"/>
      <c r="J144" s="44" t="s">
        <v>41</v>
      </c>
      <c r="K144" s="278" t="s">
        <v>103</v>
      </c>
      <c r="L144" s="372" t="s">
        <v>58</v>
      </c>
      <c r="M144" s="373"/>
      <c r="N144" s="26">
        <v>380</v>
      </c>
      <c r="O144" s="26">
        <v>400</v>
      </c>
      <c r="P144" s="46">
        <v>600</v>
      </c>
      <c r="Q144" s="26">
        <v>400</v>
      </c>
      <c r="R144" s="46">
        <f t="shared" si="79"/>
        <v>628.67999999999995</v>
      </c>
      <c r="S144" s="26">
        <v>450</v>
      </c>
      <c r="T144" s="46">
        <v>707</v>
      </c>
      <c r="U144" s="26">
        <v>450</v>
      </c>
      <c r="V144" s="46">
        <f t="shared" si="80"/>
        <v>764.90329999999994</v>
      </c>
      <c r="W144" s="26">
        <v>500</v>
      </c>
      <c r="X144" s="46">
        <v>849</v>
      </c>
      <c r="Y144" s="26">
        <v>500</v>
      </c>
      <c r="Z144" s="46">
        <f t="shared" si="82"/>
        <v>919.12739999999997</v>
      </c>
      <c r="AA144" s="26">
        <f t="shared" si="78"/>
        <v>2200</v>
      </c>
      <c r="AB144" s="26">
        <f>P144+R144+T144+V144+X144</f>
        <v>3549.5832999999998</v>
      </c>
      <c r="AC144" s="312" t="s">
        <v>193</v>
      </c>
      <c r="AD144" s="131" t="s">
        <v>16</v>
      </c>
    </row>
    <row r="145" spans="1:30" ht="59.4" customHeight="1" x14ac:dyDescent="0.3">
      <c r="A145" s="313" t="s">
        <v>2</v>
      </c>
      <c r="B145" s="271" t="s">
        <v>182</v>
      </c>
      <c r="C145" s="321" t="s">
        <v>187</v>
      </c>
      <c r="D145" s="322"/>
      <c r="E145" s="321" t="s">
        <v>188</v>
      </c>
      <c r="F145" s="322"/>
      <c r="G145" s="314">
        <v>1</v>
      </c>
      <c r="H145" s="315" t="s">
        <v>17</v>
      </c>
      <c r="I145" s="314">
        <v>45</v>
      </c>
      <c r="J145" s="333" t="s">
        <v>104</v>
      </c>
      <c r="K145" s="334"/>
      <c r="L145" s="333" t="s">
        <v>159</v>
      </c>
      <c r="M145" s="334"/>
      <c r="N145" s="233">
        <v>50</v>
      </c>
      <c r="O145" s="233">
        <v>51</v>
      </c>
      <c r="P145" s="316">
        <f>SUM(P146:P149)</f>
        <v>1937</v>
      </c>
      <c r="Q145" s="233">
        <v>52</v>
      </c>
      <c r="R145" s="316">
        <f>SUM(R146:R149)</f>
        <v>1700</v>
      </c>
      <c r="S145" s="233">
        <v>53</v>
      </c>
      <c r="T145" s="316">
        <f>SUM(T146:T149)</f>
        <v>1834.9596000000001</v>
      </c>
      <c r="U145" s="233">
        <v>54</v>
      </c>
      <c r="V145" s="316">
        <f>SUM(V146:V149)</f>
        <v>1985.9935312400003</v>
      </c>
      <c r="W145" s="233">
        <v>55</v>
      </c>
      <c r="X145" s="316">
        <f>SUM(X146:X149)</f>
        <v>1462.0058105910521</v>
      </c>
      <c r="Y145" s="233">
        <v>55</v>
      </c>
      <c r="Z145" s="316">
        <f>SUM(Z146:Z149)</f>
        <v>1648.8134905458733</v>
      </c>
      <c r="AA145" s="233">
        <v>55</v>
      </c>
      <c r="AB145" s="233">
        <f t="shared" ref="AB145:AB157" si="83">P145+R145+T145+V145+X145</f>
        <v>8919.9589418310534</v>
      </c>
      <c r="AC145" s="233"/>
      <c r="AD145" s="317"/>
    </row>
    <row r="146" spans="1:30" ht="69" x14ac:dyDescent="0.3">
      <c r="A146" s="123"/>
      <c r="B146" s="121"/>
      <c r="C146" s="293"/>
      <c r="D146" s="121"/>
      <c r="E146" s="293"/>
      <c r="F146" s="121"/>
      <c r="G146" s="294"/>
      <c r="H146" s="294"/>
      <c r="I146" s="294"/>
      <c r="J146" s="47" t="s">
        <v>0</v>
      </c>
      <c r="K146" s="280" t="s">
        <v>105</v>
      </c>
      <c r="L146" s="368" t="s">
        <v>388</v>
      </c>
      <c r="M146" s="369"/>
      <c r="N146" s="24">
        <v>10</v>
      </c>
      <c r="O146" s="24">
        <v>1</v>
      </c>
      <c r="P146" s="24">
        <v>587</v>
      </c>
      <c r="Q146" s="24">
        <v>1</v>
      </c>
      <c r="R146" s="24">
        <v>587</v>
      </c>
      <c r="S146" s="24">
        <v>1</v>
      </c>
      <c r="T146" s="42">
        <f t="shared" ref="T146:T147" si="84">(R146*7.08%)+R146</f>
        <v>628.55960000000005</v>
      </c>
      <c r="U146" s="24">
        <v>1</v>
      </c>
      <c r="V146" s="42">
        <f t="shared" ref="V146" si="85">(T146*8.19%)+T146</f>
        <v>680.03863124000009</v>
      </c>
      <c r="W146" s="24">
        <v>1</v>
      </c>
      <c r="X146" s="42">
        <f t="shared" ref="X146" si="86">(V146*8.23%)+V146</f>
        <v>736.00581059105207</v>
      </c>
      <c r="Y146" s="24">
        <v>1</v>
      </c>
      <c r="Z146" s="42">
        <f t="shared" ref="Z146" si="87">(X146*8.26%)+X146</f>
        <v>796.79989054587293</v>
      </c>
      <c r="AA146" s="24">
        <f t="shared" ref="AA146:AA149" si="88">O146+Q146+S146+U146+W146</f>
        <v>5</v>
      </c>
      <c r="AB146" s="24">
        <f t="shared" si="83"/>
        <v>3218.6040418310522</v>
      </c>
      <c r="AC146" s="298" t="s">
        <v>286</v>
      </c>
      <c r="AD146" s="299" t="s">
        <v>16</v>
      </c>
    </row>
    <row r="147" spans="1:30" ht="69" x14ac:dyDescent="0.3">
      <c r="A147" s="123"/>
      <c r="B147" s="121"/>
      <c r="C147" s="293"/>
      <c r="D147" s="121"/>
      <c r="E147" s="293"/>
      <c r="F147" s="121"/>
      <c r="G147" s="294"/>
      <c r="H147" s="294"/>
      <c r="I147" s="294"/>
      <c r="J147" s="47" t="s">
        <v>1</v>
      </c>
      <c r="K147" s="280" t="s">
        <v>106</v>
      </c>
      <c r="L147" s="368" t="s">
        <v>160</v>
      </c>
      <c r="M147" s="369"/>
      <c r="N147" s="24">
        <v>9</v>
      </c>
      <c r="O147" s="24">
        <v>2</v>
      </c>
      <c r="P147" s="57">
        <v>500</v>
      </c>
      <c r="Q147" s="24">
        <v>2</v>
      </c>
      <c r="R147" s="57">
        <v>500</v>
      </c>
      <c r="S147" s="24">
        <v>2</v>
      </c>
      <c r="T147" s="42">
        <f t="shared" si="84"/>
        <v>535.4</v>
      </c>
      <c r="U147" s="24">
        <v>2</v>
      </c>
      <c r="V147" s="42">
        <v>580</v>
      </c>
      <c r="W147" s="24">
        <v>1</v>
      </c>
      <c r="X147" s="42">
        <v>290</v>
      </c>
      <c r="Y147" s="24">
        <v>1</v>
      </c>
      <c r="Z147" s="42">
        <v>380</v>
      </c>
      <c r="AA147" s="24">
        <f t="shared" si="88"/>
        <v>9</v>
      </c>
      <c r="AB147" s="24">
        <f t="shared" si="83"/>
        <v>2405.4</v>
      </c>
      <c r="AC147" s="298" t="s">
        <v>193</v>
      </c>
      <c r="AD147" s="299" t="s">
        <v>16</v>
      </c>
    </row>
    <row r="148" spans="1:30" s="320" customFormat="1" ht="90" customHeight="1" x14ac:dyDescent="0.3">
      <c r="A148" s="288"/>
      <c r="B148" s="289"/>
      <c r="C148" s="290"/>
      <c r="D148" s="289"/>
      <c r="E148" s="290"/>
      <c r="F148" s="289"/>
      <c r="G148" s="291" t="s">
        <v>444</v>
      </c>
      <c r="H148" s="291"/>
      <c r="I148" s="291"/>
      <c r="J148" s="431" t="s">
        <v>2</v>
      </c>
      <c r="K148" s="319" t="s">
        <v>107</v>
      </c>
      <c r="L148" s="392" t="s">
        <v>449</v>
      </c>
      <c r="M148" s="393"/>
      <c r="N148" s="284">
        <v>14</v>
      </c>
      <c r="O148" s="284">
        <v>3</v>
      </c>
      <c r="P148" s="284">
        <v>500</v>
      </c>
      <c r="Q148" s="284">
        <v>1</v>
      </c>
      <c r="R148" s="284">
        <v>413</v>
      </c>
      <c r="S148" s="284">
        <v>1</v>
      </c>
      <c r="T148" s="292">
        <v>471</v>
      </c>
      <c r="U148" s="284">
        <v>1</v>
      </c>
      <c r="V148" s="292">
        <f t="shared" ref="V148:V149" si="89">(T148*8.19%)+T148</f>
        <v>509.57490000000001</v>
      </c>
      <c r="W148" s="284">
        <v>1</v>
      </c>
      <c r="X148" s="292">
        <v>255</v>
      </c>
      <c r="Y148" s="284">
        <v>1</v>
      </c>
      <c r="Z148" s="292">
        <f t="shared" ref="Z148:Z149" si="90">(X148*8.26%)+X148</f>
        <v>276.06299999999999</v>
      </c>
      <c r="AA148" s="284">
        <f t="shared" si="88"/>
        <v>7</v>
      </c>
      <c r="AB148" s="284">
        <f t="shared" si="83"/>
        <v>2148.5749000000001</v>
      </c>
      <c r="AC148" s="286" t="s">
        <v>121</v>
      </c>
      <c r="AD148" s="432" t="s">
        <v>15</v>
      </c>
    </row>
    <row r="149" spans="1:30" ht="69" x14ac:dyDescent="0.3">
      <c r="A149" s="105"/>
      <c r="B149" s="70"/>
      <c r="C149" s="69"/>
      <c r="D149" s="70"/>
      <c r="E149" s="69"/>
      <c r="F149" s="70"/>
      <c r="G149" s="39"/>
      <c r="H149" s="39"/>
      <c r="I149" s="39"/>
      <c r="J149" s="44" t="s">
        <v>3</v>
      </c>
      <c r="K149" s="45" t="s">
        <v>108</v>
      </c>
      <c r="L149" s="372" t="s">
        <v>53</v>
      </c>
      <c r="M149" s="373"/>
      <c r="N149" s="26">
        <v>0</v>
      </c>
      <c r="O149" s="26">
        <v>2</v>
      </c>
      <c r="P149" s="46">
        <v>350</v>
      </c>
      <c r="Q149" s="26">
        <v>1</v>
      </c>
      <c r="R149" s="46">
        <v>200</v>
      </c>
      <c r="S149" s="26">
        <v>1</v>
      </c>
      <c r="T149" s="34">
        <v>200</v>
      </c>
      <c r="U149" s="26">
        <v>1</v>
      </c>
      <c r="V149" s="34">
        <f t="shared" si="89"/>
        <v>216.38</v>
      </c>
      <c r="W149" s="26">
        <v>1</v>
      </c>
      <c r="X149" s="34">
        <v>181</v>
      </c>
      <c r="Y149" s="26">
        <v>1</v>
      </c>
      <c r="Z149" s="34">
        <f t="shared" si="90"/>
        <v>195.95060000000001</v>
      </c>
      <c r="AA149" s="29">
        <f t="shared" si="88"/>
        <v>6</v>
      </c>
      <c r="AB149" s="29">
        <f t="shared" si="83"/>
        <v>1147.3800000000001</v>
      </c>
      <c r="AC149" s="72" t="s">
        <v>287</v>
      </c>
      <c r="AD149" s="76" t="s">
        <v>16</v>
      </c>
    </row>
    <row r="150" spans="1:30" ht="55.2" x14ac:dyDescent="0.3">
      <c r="A150" s="239" t="s">
        <v>3</v>
      </c>
      <c r="B150" s="276" t="s">
        <v>180</v>
      </c>
      <c r="C150" s="370" t="s">
        <v>117</v>
      </c>
      <c r="D150" s="371"/>
      <c r="E150" s="370" t="s">
        <v>163</v>
      </c>
      <c r="F150" s="371"/>
      <c r="G150" s="54">
        <v>1</v>
      </c>
      <c r="H150" s="240" t="s">
        <v>17</v>
      </c>
      <c r="I150" s="54">
        <v>44</v>
      </c>
      <c r="J150" s="370" t="s">
        <v>164</v>
      </c>
      <c r="K150" s="371"/>
      <c r="L150" s="333" t="s">
        <v>165</v>
      </c>
      <c r="M150" s="334"/>
      <c r="N150" s="52">
        <v>70</v>
      </c>
      <c r="O150" s="52">
        <v>71</v>
      </c>
      <c r="P150" s="53">
        <f>SUM(P151:P152)</f>
        <v>800</v>
      </c>
      <c r="Q150" s="52">
        <v>72</v>
      </c>
      <c r="R150" s="53">
        <f>SUM(R151:R152)</f>
        <v>838.24</v>
      </c>
      <c r="S150" s="52">
        <v>73</v>
      </c>
      <c r="T150" s="53">
        <f>SUM(T151:T152)</f>
        <v>897.58739199999991</v>
      </c>
      <c r="U150" s="52">
        <v>74</v>
      </c>
      <c r="V150" s="53">
        <f>SUM(V151:V152)</f>
        <v>971.09979940480002</v>
      </c>
      <c r="W150" s="52">
        <v>75</v>
      </c>
      <c r="X150" s="53">
        <f>SUM(X151:X152)</f>
        <v>1051.0213128958151</v>
      </c>
      <c r="Y150" s="52">
        <v>75</v>
      </c>
      <c r="Z150" s="53">
        <f>SUM(Z151:Z152)</f>
        <v>1137.8356733410094</v>
      </c>
      <c r="AA150" s="52">
        <v>75</v>
      </c>
      <c r="AB150" s="52">
        <f t="shared" si="83"/>
        <v>4557.9485043006152</v>
      </c>
      <c r="AC150" s="52"/>
      <c r="AD150" s="54"/>
    </row>
    <row r="151" spans="1:30" ht="41.4" x14ac:dyDescent="0.3">
      <c r="A151" s="104"/>
      <c r="B151" s="79"/>
      <c r="C151" s="78"/>
      <c r="D151" s="79"/>
      <c r="E151" s="78"/>
      <c r="F151" s="79"/>
      <c r="G151" s="74"/>
      <c r="H151" s="74"/>
      <c r="I151" s="74"/>
      <c r="J151" s="62" t="s">
        <v>0</v>
      </c>
      <c r="K151" s="279" t="s">
        <v>109</v>
      </c>
      <c r="L151" s="368" t="s">
        <v>185</v>
      </c>
      <c r="M151" s="369"/>
      <c r="N151" s="18">
        <v>20</v>
      </c>
      <c r="O151" s="18">
        <v>20</v>
      </c>
      <c r="P151" s="21">
        <v>500</v>
      </c>
      <c r="Q151" s="18">
        <v>20</v>
      </c>
      <c r="R151" s="21">
        <f t="shared" ref="R151:R152" si="91">(P151*4.78%)+P151</f>
        <v>523.9</v>
      </c>
      <c r="S151" s="18">
        <v>20</v>
      </c>
      <c r="T151" s="21">
        <f t="shared" ref="T151:T152" si="92">(R151*7.08%)+R151</f>
        <v>560.99212</v>
      </c>
      <c r="U151" s="18">
        <v>20</v>
      </c>
      <c r="V151" s="21">
        <f t="shared" ref="V151:V152" si="93">(T151*8.19%)+T151</f>
        <v>606.93737462800004</v>
      </c>
      <c r="W151" s="18">
        <v>20</v>
      </c>
      <c r="X151" s="21">
        <f t="shared" ref="X151:X152" si="94">(V151*8.23%)+V151</f>
        <v>656.88832055988451</v>
      </c>
      <c r="Y151" s="18">
        <v>20</v>
      </c>
      <c r="Z151" s="21">
        <f t="shared" ref="Z151:Z152" si="95">(X151*8.26%)+X151</f>
        <v>711.14729583813096</v>
      </c>
      <c r="AA151" s="18">
        <f t="shared" ref="AA151:AA152" si="96">O151+Q151+S151+U151+W151</f>
        <v>100</v>
      </c>
      <c r="AB151" s="18">
        <f t="shared" si="83"/>
        <v>2848.7178151878848</v>
      </c>
      <c r="AC151" s="282" t="s">
        <v>120</v>
      </c>
      <c r="AD151" s="251" t="s">
        <v>16</v>
      </c>
    </row>
    <row r="152" spans="1:30" ht="82.8" x14ac:dyDescent="0.3">
      <c r="A152" s="105"/>
      <c r="B152" s="70"/>
      <c r="C152" s="69"/>
      <c r="D152" s="70"/>
      <c r="E152" s="69"/>
      <c r="F152" s="70"/>
      <c r="G152" s="39"/>
      <c r="H152" s="39"/>
      <c r="I152" s="39"/>
      <c r="J152" s="66" t="s">
        <v>1</v>
      </c>
      <c r="K152" s="45" t="s">
        <v>110</v>
      </c>
      <c r="L152" s="372" t="s">
        <v>186</v>
      </c>
      <c r="M152" s="373"/>
      <c r="N152" s="29">
        <v>20</v>
      </c>
      <c r="O152" s="29">
        <v>20</v>
      </c>
      <c r="P152" s="31">
        <v>300</v>
      </c>
      <c r="Q152" s="29">
        <v>20</v>
      </c>
      <c r="R152" s="31">
        <f t="shared" si="91"/>
        <v>314.33999999999997</v>
      </c>
      <c r="S152" s="29">
        <v>20</v>
      </c>
      <c r="T152" s="31">
        <f t="shared" si="92"/>
        <v>336.59527199999997</v>
      </c>
      <c r="U152" s="29">
        <v>20</v>
      </c>
      <c r="V152" s="31">
        <f t="shared" si="93"/>
        <v>364.16242477679998</v>
      </c>
      <c r="W152" s="29">
        <v>20</v>
      </c>
      <c r="X152" s="31">
        <f t="shared" si="94"/>
        <v>394.13299233593062</v>
      </c>
      <c r="Y152" s="29">
        <v>20</v>
      </c>
      <c r="Z152" s="31">
        <f t="shared" si="95"/>
        <v>426.6883775028785</v>
      </c>
      <c r="AA152" s="29">
        <f t="shared" si="96"/>
        <v>100</v>
      </c>
      <c r="AB152" s="29">
        <f t="shared" si="83"/>
        <v>1709.2306891127305</v>
      </c>
      <c r="AC152" s="72" t="s">
        <v>121</v>
      </c>
      <c r="AD152" s="76" t="s">
        <v>16</v>
      </c>
    </row>
    <row r="153" spans="1:30" ht="55.2" x14ac:dyDescent="0.3">
      <c r="A153" s="101" t="s">
        <v>4</v>
      </c>
      <c r="B153" s="277" t="s">
        <v>179</v>
      </c>
      <c r="C153" s="383" t="s">
        <v>118</v>
      </c>
      <c r="D153" s="384"/>
      <c r="E153" s="383" t="s">
        <v>189</v>
      </c>
      <c r="F153" s="384"/>
      <c r="G153" s="50">
        <v>1</v>
      </c>
      <c r="H153" s="51" t="s">
        <v>17</v>
      </c>
      <c r="I153" s="50">
        <v>43</v>
      </c>
      <c r="J153" s="370" t="s">
        <v>59</v>
      </c>
      <c r="K153" s="371"/>
      <c r="L153" s="333" t="s">
        <v>157</v>
      </c>
      <c r="M153" s="334"/>
      <c r="N153" s="52">
        <v>70</v>
      </c>
      <c r="O153" s="52">
        <v>71</v>
      </c>
      <c r="P153" s="53">
        <f>SUM(P154:P156)</f>
        <v>770</v>
      </c>
      <c r="Q153" s="52">
        <v>72</v>
      </c>
      <c r="R153" s="53">
        <f>SUM(R154:R156)</f>
        <v>806.80599999999993</v>
      </c>
      <c r="S153" s="52">
        <v>73</v>
      </c>
      <c r="T153" s="53">
        <f>SUM(T154:T156)</f>
        <v>863.92786480000007</v>
      </c>
      <c r="U153" s="52">
        <v>74</v>
      </c>
      <c r="V153" s="53">
        <f>SUM(V154:V156)</f>
        <v>934.68355692712009</v>
      </c>
      <c r="W153" s="52">
        <v>75</v>
      </c>
      <c r="X153" s="53">
        <f>SUM(X154:X156)</f>
        <v>1011.608013662222</v>
      </c>
      <c r="Y153" s="52">
        <v>75</v>
      </c>
      <c r="Z153" s="53">
        <f>SUM(Z154:Z156)</f>
        <v>1095.1668355907213</v>
      </c>
      <c r="AA153" s="52">
        <v>75</v>
      </c>
      <c r="AB153" s="52">
        <f t="shared" si="83"/>
        <v>4387.0254353893424</v>
      </c>
      <c r="AC153" s="52"/>
      <c r="AD153" s="54"/>
    </row>
    <row r="154" spans="1:30" s="320" customFormat="1" ht="73.2" customHeight="1" x14ac:dyDescent="0.3">
      <c r="A154" s="288"/>
      <c r="B154" s="289"/>
      <c r="C154" s="290"/>
      <c r="D154" s="289"/>
      <c r="E154" s="290"/>
      <c r="F154" s="289"/>
      <c r="G154" s="291"/>
      <c r="H154" s="291"/>
      <c r="I154" s="291"/>
      <c r="J154" s="307" t="s">
        <v>0</v>
      </c>
      <c r="K154" s="318" t="s">
        <v>111</v>
      </c>
      <c r="L154" s="392" t="s">
        <v>445</v>
      </c>
      <c r="M154" s="393"/>
      <c r="N154" s="284">
        <v>70</v>
      </c>
      <c r="O154" s="284">
        <v>1</v>
      </c>
      <c r="P154" s="285">
        <v>200</v>
      </c>
      <c r="Q154" s="284">
        <v>1</v>
      </c>
      <c r="R154" s="292">
        <f t="shared" ref="R154:R156" si="97">(P154*4.78%)+P154</f>
        <v>209.56</v>
      </c>
      <c r="S154" s="284">
        <v>1</v>
      </c>
      <c r="T154" s="292">
        <f t="shared" ref="T154:T156" si="98">(R154*7.08%)+R154</f>
        <v>224.39684800000001</v>
      </c>
      <c r="U154" s="284">
        <v>1</v>
      </c>
      <c r="V154" s="292">
        <f t="shared" ref="V154:V156" si="99">(T154*8.19%)+T154</f>
        <v>242.77494985120001</v>
      </c>
      <c r="W154" s="284">
        <v>1</v>
      </c>
      <c r="X154" s="292">
        <f t="shared" ref="X154:X156" si="100">(V154*8.23%)+V154</f>
        <v>262.75532822395377</v>
      </c>
      <c r="Y154" s="284">
        <v>1</v>
      </c>
      <c r="Z154" s="292">
        <f t="shared" ref="Z154:Z156" si="101">(X154*8.26%)+X154</f>
        <v>284.45891833525235</v>
      </c>
      <c r="AA154" s="284">
        <v>1</v>
      </c>
      <c r="AB154" s="284">
        <f t="shared" si="83"/>
        <v>1139.4871260751538</v>
      </c>
      <c r="AC154" s="286" t="s">
        <v>122</v>
      </c>
      <c r="AD154" s="287" t="s">
        <v>16</v>
      </c>
    </row>
    <row r="155" spans="1:30" s="320" customFormat="1" ht="69" x14ac:dyDescent="0.3">
      <c r="A155" s="288"/>
      <c r="B155" s="289"/>
      <c r="C155" s="290"/>
      <c r="D155" s="416"/>
      <c r="E155" s="417"/>
      <c r="F155" s="418"/>
      <c r="G155" s="291"/>
      <c r="H155" s="291"/>
      <c r="I155" s="291"/>
      <c r="J155" s="307" t="s">
        <v>1</v>
      </c>
      <c r="K155" s="319" t="s">
        <v>112</v>
      </c>
      <c r="L155" s="392" t="s">
        <v>448</v>
      </c>
      <c r="M155" s="393"/>
      <c r="N155" s="284">
        <v>70</v>
      </c>
      <c r="O155" s="284">
        <v>19</v>
      </c>
      <c r="P155" s="285">
        <v>350</v>
      </c>
      <c r="Q155" s="284">
        <v>19</v>
      </c>
      <c r="R155" s="292">
        <f t="shared" si="97"/>
        <v>366.73</v>
      </c>
      <c r="S155" s="284">
        <v>19</v>
      </c>
      <c r="T155" s="292">
        <f t="shared" si="98"/>
        <v>392.69448400000005</v>
      </c>
      <c r="U155" s="284">
        <v>19</v>
      </c>
      <c r="V155" s="292">
        <f t="shared" si="99"/>
        <v>424.85616223960005</v>
      </c>
      <c r="W155" s="284">
        <v>19</v>
      </c>
      <c r="X155" s="292">
        <f t="shared" si="100"/>
        <v>459.82182439191911</v>
      </c>
      <c r="Y155" s="284">
        <v>19</v>
      </c>
      <c r="Z155" s="292">
        <f t="shared" si="101"/>
        <v>497.80310708669163</v>
      </c>
      <c r="AA155" s="284">
        <v>19</v>
      </c>
      <c r="AB155" s="284">
        <f t="shared" si="83"/>
        <v>1994.1024706315193</v>
      </c>
      <c r="AC155" s="286" t="s">
        <v>122</v>
      </c>
      <c r="AD155" s="287" t="s">
        <v>16</v>
      </c>
    </row>
    <row r="156" spans="1:30" s="320" customFormat="1" ht="96.6" x14ac:dyDescent="0.3">
      <c r="A156" s="419"/>
      <c r="B156" s="289"/>
      <c r="C156" s="420"/>
      <c r="D156" s="421"/>
      <c r="E156" s="420"/>
      <c r="F156" s="421"/>
      <c r="G156" s="422"/>
      <c r="H156" s="422"/>
      <c r="I156" s="422"/>
      <c r="J156" s="423" t="s">
        <v>2</v>
      </c>
      <c r="K156" s="424" t="s">
        <v>113</v>
      </c>
      <c r="L156" s="425" t="s">
        <v>447</v>
      </c>
      <c r="M156" s="426"/>
      <c r="N156" s="427">
        <v>70</v>
      </c>
      <c r="O156" s="427">
        <v>19</v>
      </c>
      <c r="P156" s="428">
        <v>220</v>
      </c>
      <c r="Q156" s="427">
        <v>19</v>
      </c>
      <c r="R156" s="292">
        <f t="shared" si="97"/>
        <v>230.51599999999999</v>
      </c>
      <c r="S156" s="427">
        <v>19</v>
      </c>
      <c r="T156" s="292">
        <f t="shared" si="98"/>
        <v>246.83653279999999</v>
      </c>
      <c r="U156" s="427">
        <v>12</v>
      </c>
      <c r="V156" s="292">
        <f t="shared" si="99"/>
        <v>267.05244483631998</v>
      </c>
      <c r="W156" s="427">
        <v>12</v>
      </c>
      <c r="X156" s="292">
        <f t="shared" si="100"/>
        <v>289.03086104634912</v>
      </c>
      <c r="Y156" s="427">
        <v>12</v>
      </c>
      <c r="Z156" s="292">
        <f t="shared" si="101"/>
        <v>312.90481016877754</v>
      </c>
      <c r="AA156" s="427">
        <v>12</v>
      </c>
      <c r="AB156" s="427">
        <f t="shared" si="83"/>
        <v>1253.4358386826691</v>
      </c>
      <c r="AC156" s="429" t="s">
        <v>287</v>
      </c>
      <c r="AD156" s="430" t="s">
        <v>16</v>
      </c>
    </row>
    <row r="157" spans="1:30" x14ac:dyDescent="0.3">
      <c r="A157" s="106"/>
      <c r="B157" s="60"/>
      <c r="C157" s="59"/>
      <c r="D157" s="60"/>
      <c r="E157" s="59"/>
      <c r="F157" s="60"/>
      <c r="G157" s="61"/>
      <c r="H157" s="61"/>
      <c r="I157" s="61"/>
      <c r="J157" s="374" t="s">
        <v>5</v>
      </c>
      <c r="K157" s="374"/>
      <c r="L157" s="375"/>
      <c r="M157" s="376"/>
      <c r="N157" s="48"/>
      <c r="O157" s="48"/>
      <c r="P157" s="108">
        <f>P89+P103+P116+P118+P120+P129+P136+P145+P150+P153</f>
        <v>13049</v>
      </c>
      <c r="Q157" s="48"/>
      <c r="R157" s="108">
        <f>R89+R103+R116+R118+R120+R129+R136+R145+R150+R153</f>
        <v>13673.1536</v>
      </c>
      <c r="S157" s="48"/>
      <c r="T157" s="108">
        <f>T89+T103+T116+T118+T120+T129+T136+T145+T150+T153</f>
        <v>14642.060400480001</v>
      </c>
      <c r="U157" s="48"/>
      <c r="V157" s="108">
        <f>V89+V103+V116+V118+V120+V129+V136+V145+V150+V153</f>
        <v>15841.995887279312</v>
      </c>
      <c r="W157" s="48"/>
      <c r="X157" s="108">
        <f>X89+X103+X116+X118+X120+X129+X136+X145+X150+X153</f>
        <v>17146.424623712399</v>
      </c>
      <c r="Y157" s="48"/>
      <c r="Z157" s="108">
        <f>Z89+Z103+Z116+Z118+Z120+Z129+Z136+Z145+Z150+Z153</f>
        <v>18563.691747061806</v>
      </c>
      <c r="AA157" s="48"/>
      <c r="AB157" s="108">
        <f t="shared" si="83"/>
        <v>74352.634511471711</v>
      </c>
      <c r="AC157" s="73"/>
      <c r="AD157" s="61"/>
    </row>
  </sheetData>
  <mergeCells count="221">
    <mergeCell ref="J157:K157"/>
    <mergeCell ref="L157:M157"/>
    <mergeCell ref="L156:M156"/>
    <mergeCell ref="B85:AD85"/>
    <mergeCell ref="L151:M151"/>
    <mergeCell ref="L152:M152"/>
    <mergeCell ref="C153:D153"/>
    <mergeCell ref="E153:F153"/>
    <mergeCell ref="J153:K153"/>
    <mergeCell ref="L153:M153"/>
    <mergeCell ref="L154:M154"/>
    <mergeCell ref="E155:F155"/>
    <mergeCell ref="L155:M155"/>
    <mergeCell ref="C145:D145"/>
    <mergeCell ref="E145:F145"/>
    <mergeCell ref="J145:K145"/>
    <mergeCell ref="L145:M145"/>
    <mergeCell ref="L146:M146"/>
    <mergeCell ref="L147:M147"/>
    <mergeCell ref="L148:M148"/>
    <mergeCell ref="L149:M149"/>
    <mergeCell ref="C150:D150"/>
    <mergeCell ref="E150:F150"/>
    <mergeCell ref="J150:K150"/>
    <mergeCell ref="L150:M150"/>
    <mergeCell ref="L138:M138"/>
    <mergeCell ref="K139:K140"/>
    <mergeCell ref="L139:M140"/>
    <mergeCell ref="AC139:AC140"/>
    <mergeCell ref="AD139:AD140"/>
    <mergeCell ref="L141:M141"/>
    <mergeCell ref="L142:M142"/>
    <mergeCell ref="L143:M143"/>
    <mergeCell ref="L144:M144"/>
    <mergeCell ref="L128:M128"/>
    <mergeCell ref="C129:D129"/>
    <mergeCell ref="J129:K129"/>
    <mergeCell ref="L129:M129"/>
    <mergeCell ref="L130:M130"/>
    <mergeCell ref="L135:M135"/>
    <mergeCell ref="J136:K136"/>
    <mergeCell ref="L136:M136"/>
    <mergeCell ref="L137:M137"/>
    <mergeCell ref="L122:M122"/>
    <mergeCell ref="L123:M123"/>
    <mergeCell ref="L124:M124"/>
    <mergeCell ref="J125:J126"/>
    <mergeCell ref="K125:K126"/>
    <mergeCell ref="L125:M126"/>
    <mergeCell ref="AC125:AC126"/>
    <mergeCell ref="AD125:AD126"/>
    <mergeCell ref="L127:M127"/>
    <mergeCell ref="J116:K116"/>
    <mergeCell ref="L116:M116"/>
    <mergeCell ref="L117:M117"/>
    <mergeCell ref="J118:K118"/>
    <mergeCell ref="L118:M118"/>
    <mergeCell ref="L119:M119"/>
    <mergeCell ref="J120:K120"/>
    <mergeCell ref="L120:M120"/>
    <mergeCell ref="L121:M121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99:M99"/>
    <mergeCell ref="L100:M100"/>
    <mergeCell ref="L101:M101"/>
    <mergeCell ref="L102:M102"/>
    <mergeCell ref="J103:K103"/>
    <mergeCell ref="L103:M103"/>
    <mergeCell ref="L104:M104"/>
    <mergeCell ref="L105:M105"/>
    <mergeCell ref="L106:M106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AD86:AD88"/>
    <mergeCell ref="O87:P87"/>
    <mergeCell ref="Q87:R87"/>
    <mergeCell ref="S87:T87"/>
    <mergeCell ref="U87:V87"/>
    <mergeCell ref="W87:X87"/>
    <mergeCell ref="Y87:Z87"/>
    <mergeCell ref="AA87:AB87"/>
    <mergeCell ref="C89:D89"/>
    <mergeCell ref="E89:F89"/>
    <mergeCell ref="J89:K89"/>
    <mergeCell ref="L89:M89"/>
    <mergeCell ref="A86:B88"/>
    <mergeCell ref="C86:D88"/>
    <mergeCell ref="E86:F88"/>
    <mergeCell ref="G86:I88"/>
    <mergeCell ref="J86:K88"/>
    <mergeCell ref="L86:M88"/>
    <mergeCell ref="N86:N88"/>
    <mergeCell ref="O86:AB86"/>
    <mergeCell ref="AC86:AC88"/>
    <mergeCell ref="A5:AD5"/>
    <mergeCell ref="L27:M27"/>
    <mergeCell ref="L29:M29"/>
    <mergeCell ref="J30:K30"/>
    <mergeCell ref="L30:M30"/>
    <mergeCell ref="E16:F16"/>
    <mergeCell ref="AD13:AD15"/>
    <mergeCell ref="O14:P14"/>
    <mergeCell ref="Q14:R14"/>
    <mergeCell ref="S14:T14"/>
    <mergeCell ref="U14:V14"/>
    <mergeCell ref="W14:X14"/>
    <mergeCell ref="AA14:AB14"/>
    <mergeCell ref="N13:N15"/>
    <mergeCell ref="O13:AB13"/>
    <mergeCell ref="AC13:AC15"/>
    <mergeCell ref="A2:AD2"/>
    <mergeCell ref="Y14:Z14"/>
    <mergeCell ref="A13:B15"/>
    <mergeCell ref="C56:D56"/>
    <mergeCell ref="C72:D72"/>
    <mergeCell ref="L35:M35"/>
    <mergeCell ref="L36:M36"/>
    <mergeCell ref="E82:F82"/>
    <mergeCell ref="C13:D15"/>
    <mergeCell ref="G13:I15"/>
    <mergeCell ref="J13:K15"/>
    <mergeCell ref="L13:M15"/>
    <mergeCell ref="L19:M19"/>
    <mergeCell ref="L20:M20"/>
    <mergeCell ref="L21:M21"/>
    <mergeCell ref="J16:K16"/>
    <mergeCell ref="L16:M16"/>
    <mergeCell ref="L17:M17"/>
    <mergeCell ref="L18:M18"/>
    <mergeCell ref="C77:D77"/>
    <mergeCell ref="C80:D80"/>
    <mergeCell ref="A3:AD3"/>
    <mergeCell ref="A4:AD4"/>
    <mergeCell ref="C16:D16"/>
    <mergeCell ref="E80:F80"/>
    <mergeCell ref="E72:F72"/>
    <mergeCell ref="L79:M79"/>
    <mergeCell ref="J80:K80"/>
    <mergeCell ref="L80:M80"/>
    <mergeCell ref="L62:M62"/>
    <mergeCell ref="J63:K63"/>
    <mergeCell ref="L63:M63"/>
    <mergeCell ref="J72:K72"/>
    <mergeCell ref="L72:M72"/>
    <mergeCell ref="K66:K67"/>
    <mergeCell ref="L66:M67"/>
    <mergeCell ref="L68:M68"/>
    <mergeCell ref="L69:M69"/>
    <mergeCell ref="L70:M70"/>
    <mergeCell ref="L64:M64"/>
    <mergeCell ref="L40:M40"/>
    <mergeCell ref="L41:M41"/>
    <mergeCell ref="L32:M32"/>
    <mergeCell ref="L33:M33"/>
    <mergeCell ref="L34:M34"/>
    <mergeCell ref="L31:M31"/>
    <mergeCell ref="L22:M22"/>
    <mergeCell ref="E77:F77"/>
    <mergeCell ref="L26:M26"/>
    <mergeCell ref="L54:M54"/>
    <mergeCell ref="L55:M55"/>
    <mergeCell ref="J56:K56"/>
    <mergeCell ref="L56:M56"/>
    <mergeCell ref="L57:M57"/>
    <mergeCell ref="L65:M65"/>
    <mergeCell ref="L25:M25"/>
    <mergeCell ref="L23:M23"/>
    <mergeCell ref="L24:M24"/>
    <mergeCell ref="L48:M48"/>
    <mergeCell ref="L49:M49"/>
    <mergeCell ref="L50:M50"/>
    <mergeCell ref="L51:M51"/>
    <mergeCell ref="L83:M83"/>
    <mergeCell ref="J84:K84"/>
    <mergeCell ref="L84:M84"/>
    <mergeCell ref="L75:M75"/>
    <mergeCell ref="L76:M76"/>
    <mergeCell ref="L73:M73"/>
    <mergeCell ref="L74:M74"/>
    <mergeCell ref="E13:F15"/>
    <mergeCell ref="L46:M46"/>
    <mergeCell ref="L28:M28"/>
    <mergeCell ref="L37:M37"/>
    <mergeCell ref="J47:K47"/>
    <mergeCell ref="L47:M47"/>
    <mergeCell ref="J52:J53"/>
    <mergeCell ref="K52:K53"/>
    <mergeCell ref="L52:M53"/>
    <mergeCell ref="L42:M42"/>
    <mergeCell ref="J43:K43"/>
    <mergeCell ref="L43:M43"/>
    <mergeCell ref="L44:M44"/>
    <mergeCell ref="J45:K45"/>
    <mergeCell ref="L45:M45"/>
    <mergeCell ref="L38:M38"/>
    <mergeCell ref="L39:M39"/>
    <mergeCell ref="AC52:AC53"/>
    <mergeCell ref="AD52:AD53"/>
    <mergeCell ref="AC66:AC67"/>
    <mergeCell ref="AD66:AD67"/>
    <mergeCell ref="L82:M82"/>
    <mergeCell ref="L81:M81"/>
    <mergeCell ref="J77:K77"/>
    <mergeCell ref="L77:M77"/>
    <mergeCell ref="L78:M78"/>
    <mergeCell ref="L71:M71"/>
  </mergeCells>
  <pageMargins left="0.25" right="0.25" top="0.75" bottom="0.75" header="0.3" footer="0.3"/>
  <pageSetup paperSize="5" scale="75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9"/>
  <sheetViews>
    <sheetView workbookViewId="0">
      <selection activeCell="C28" sqref="C28:C31"/>
    </sheetView>
  </sheetViews>
  <sheetFormatPr defaultColWidth="9.109375" defaultRowHeight="13.8" x14ac:dyDescent="0.3"/>
  <cols>
    <col min="1" max="1" width="4.33203125" style="2" customWidth="1"/>
    <col min="2" max="3" width="26.44140625" style="2" customWidth="1"/>
    <col min="4" max="4" width="26.44140625" style="6" customWidth="1"/>
    <col min="5" max="5" width="7.5546875" style="6" customWidth="1"/>
    <col min="6" max="7" width="13.33203125" style="2" customWidth="1"/>
    <col min="8" max="8" width="13.33203125" style="1" customWidth="1"/>
    <col min="9" max="9" width="2.6640625" style="6" customWidth="1"/>
    <col min="10" max="10" width="26.44140625" style="2" customWidth="1"/>
    <col min="11" max="11" width="2.6640625" style="6" customWidth="1"/>
    <col min="12" max="12" width="26.44140625" style="1" customWidth="1"/>
    <col min="13" max="13" width="16.109375" style="2" customWidth="1"/>
    <col min="14" max="16384" width="9.109375" style="1"/>
  </cols>
  <sheetData>
    <row r="2" spans="1:13" ht="15.75" x14ac:dyDescent="0.25">
      <c r="A2" s="326" t="s">
        <v>339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</row>
    <row r="3" spans="1:13" ht="15.75" x14ac:dyDescent="0.25">
      <c r="A3" s="326" t="s">
        <v>361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</row>
    <row r="4" spans="1:13" s="85" customFormat="1" ht="16.5" x14ac:dyDescent="0.3">
      <c r="A4" s="99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1:13" s="3" customFormat="1" ht="27" customHeight="1" x14ac:dyDescent="0.3">
      <c r="A5" s="399" t="s">
        <v>191</v>
      </c>
      <c r="B5" s="399" t="s">
        <v>341</v>
      </c>
      <c r="C5" s="399" t="s">
        <v>340</v>
      </c>
      <c r="D5" s="399" t="s">
        <v>342</v>
      </c>
      <c r="E5" s="399"/>
      <c r="F5" s="356" t="s">
        <v>389</v>
      </c>
      <c r="G5" s="399" t="s">
        <v>343</v>
      </c>
      <c r="H5" s="399"/>
      <c r="I5" s="399" t="s">
        <v>345</v>
      </c>
      <c r="J5" s="399"/>
      <c r="K5" s="399"/>
      <c r="L5" s="399"/>
      <c r="M5" s="399" t="s">
        <v>347</v>
      </c>
    </row>
    <row r="6" spans="1:13" s="3" customFormat="1" ht="27" customHeight="1" x14ac:dyDescent="0.3">
      <c r="A6" s="399"/>
      <c r="B6" s="399"/>
      <c r="C6" s="399"/>
      <c r="D6" s="399"/>
      <c r="E6" s="399"/>
      <c r="F6" s="357"/>
      <c r="G6" s="228" t="s">
        <v>381</v>
      </c>
      <c r="H6" s="228" t="s">
        <v>382</v>
      </c>
      <c r="I6" s="399" t="s">
        <v>346</v>
      </c>
      <c r="J6" s="399"/>
      <c r="K6" s="399" t="s">
        <v>6</v>
      </c>
      <c r="L6" s="399"/>
      <c r="M6" s="399"/>
    </row>
    <row r="7" spans="1:13" s="23" customFormat="1" ht="55.2" x14ac:dyDescent="0.25">
      <c r="A7" s="191" t="s">
        <v>0</v>
      </c>
      <c r="B7" s="260" t="s">
        <v>433</v>
      </c>
      <c r="C7" s="260" t="s">
        <v>436</v>
      </c>
      <c r="D7" s="198" t="s">
        <v>437</v>
      </c>
      <c r="E7" s="397" t="s">
        <v>344</v>
      </c>
      <c r="F7" s="189">
        <v>0.5</v>
      </c>
      <c r="G7" s="189">
        <v>0.51</v>
      </c>
      <c r="H7" s="189">
        <v>0.55000000000000004</v>
      </c>
      <c r="I7" s="159" t="s">
        <v>0</v>
      </c>
      <c r="J7" s="185" t="s">
        <v>298</v>
      </c>
      <c r="K7" s="159" t="s">
        <v>0</v>
      </c>
      <c r="L7" s="185" t="s">
        <v>92</v>
      </c>
      <c r="M7" s="164" t="s">
        <v>348</v>
      </c>
    </row>
    <row r="8" spans="1:13" s="23" customFormat="1" ht="41.4" x14ac:dyDescent="0.3">
      <c r="A8" s="193"/>
      <c r="B8" s="194"/>
      <c r="C8" s="194"/>
      <c r="D8" s="159" t="s">
        <v>438</v>
      </c>
      <c r="E8" s="398"/>
      <c r="F8" s="168" t="s">
        <v>439</v>
      </c>
      <c r="G8" s="168" t="s">
        <v>439</v>
      </c>
      <c r="H8" s="168" t="s">
        <v>439</v>
      </c>
      <c r="I8" s="165"/>
      <c r="J8" s="166"/>
      <c r="K8" s="187" t="s">
        <v>318</v>
      </c>
      <c r="L8" s="166" t="s">
        <v>93</v>
      </c>
      <c r="M8" s="168"/>
    </row>
    <row r="9" spans="1:13" s="23" customFormat="1" ht="33" x14ac:dyDescent="0.25">
      <c r="A9" s="193"/>
      <c r="B9" s="194"/>
      <c r="C9" s="194"/>
      <c r="D9" s="167"/>
      <c r="E9" s="166"/>
      <c r="F9" s="168"/>
      <c r="G9" s="168"/>
      <c r="H9" s="168"/>
      <c r="I9" s="165"/>
      <c r="J9" s="166"/>
      <c r="K9" s="187" t="s">
        <v>318</v>
      </c>
      <c r="L9" s="166" t="s">
        <v>94</v>
      </c>
      <c r="M9" s="168"/>
    </row>
    <row r="10" spans="1:13" s="23" customFormat="1" ht="33" x14ac:dyDescent="0.25">
      <c r="A10" s="193"/>
      <c r="B10" s="194"/>
      <c r="C10" s="194"/>
      <c r="D10" s="167"/>
      <c r="E10" s="166"/>
      <c r="F10" s="168"/>
      <c r="G10" s="168"/>
      <c r="H10" s="168"/>
      <c r="I10" s="165"/>
      <c r="J10" s="166"/>
      <c r="K10" s="187" t="s">
        <v>318</v>
      </c>
      <c r="L10" s="166" t="s">
        <v>95</v>
      </c>
      <c r="M10" s="168"/>
    </row>
    <row r="11" spans="1:13" s="23" customFormat="1" ht="49.5" x14ac:dyDescent="0.25">
      <c r="A11" s="193"/>
      <c r="B11" s="194"/>
      <c r="C11" s="196"/>
      <c r="D11" s="171"/>
      <c r="E11" s="170"/>
      <c r="F11" s="172"/>
      <c r="G11" s="172"/>
      <c r="H11" s="172"/>
      <c r="I11" s="169"/>
      <c r="J11" s="170"/>
      <c r="K11" s="188" t="s">
        <v>318</v>
      </c>
      <c r="L11" s="170" t="s">
        <v>96</v>
      </c>
      <c r="M11" s="172"/>
    </row>
    <row r="12" spans="1:13" s="23" customFormat="1" ht="55.2" x14ac:dyDescent="0.3">
      <c r="A12" s="193"/>
      <c r="B12" s="194"/>
      <c r="C12" s="260" t="s">
        <v>440</v>
      </c>
      <c r="D12" s="161" t="s">
        <v>441</v>
      </c>
      <c r="E12" s="397" t="s">
        <v>344</v>
      </c>
      <c r="F12" s="189">
        <v>0.5</v>
      </c>
      <c r="G12" s="189">
        <v>0.51</v>
      </c>
      <c r="H12" s="189">
        <v>0.55000000000000004</v>
      </c>
      <c r="I12" s="159" t="s">
        <v>1</v>
      </c>
      <c r="J12" s="185" t="s">
        <v>299</v>
      </c>
      <c r="K12" s="159" t="s">
        <v>1</v>
      </c>
      <c r="L12" s="185" t="s">
        <v>303</v>
      </c>
      <c r="M12" s="164"/>
    </row>
    <row r="13" spans="1:13" s="23" customFormat="1" ht="66" customHeight="1" x14ac:dyDescent="0.3">
      <c r="A13" s="193"/>
      <c r="B13" s="194"/>
      <c r="C13" s="194"/>
      <c r="D13" s="159" t="s">
        <v>442</v>
      </c>
      <c r="E13" s="398"/>
      <c r="F13" s="168" t="s">
        <v>362</v>
      </c>
      <c r="G13" s="168" t="s">
        <v>362</v>
      </c>
      <c r="H13" s="168" t="s">
        <v>362</v>
      </c>
      <c r="I13" s="165"/>
      <c r="J13" s="166"/>
      <c r="K13" s="187" t="s">
        <v>318</v>
      </c>
      <c r="L13" s="166" t="s">
        <v>349</v>
      </c>
      <c r="M13" s="168"/>
    </row>
    <row r="14" spans="1:13" s="23" customFormat="1" ht="41.4" x14ac:dyDescent="0.3">
      <c r="A14" s="193"/>
      <c r="B14" s="194"/>
      <c r="C14" s="194"/>
      <c r="D14" s="167"/>
      <c r="E14" s="166"/>
      <c r="F14" s="168"/>
      <c r="G14" s="168"/>
      <c r="H14" s="168"/>
      <c r="I14" s="165"/>
      <c r="J14" s="166"/>
      <c r="K14" s="187" t="s">
        <v>318</v>
      </c>
      <c r="L14" s="166" t="s">
        <v>99</v>
      </c>
      <c r="M14" s="168"/>
    </row>
    <row r="15" spans="1:13" s="23" customFormat="1" ht="41.4" x14ac:dyDescent="0.3">
      <c r="A15" s="193"/>
      <c r="B15" s="194"/>
      <c r="C15" s="194"/>
      <c r="D15" s="167"/>
      <c r="E15" s="166"/>
      <c r="F15" s="168"/>
      <c r="G15" s="168"/>
      <c r="H15" s="168"/>
      <c r="I15" s="165"/>
      <c r="J15" s="166"/>
      <c r="K15" s="187" t="s">
        <v>318</v>
      </c>
      <c r="L15" s="214" t="s">
        <v>100</v>
      </c>
      <c r="M15" s="168"/>
    </row>
    <row r="16" spans="1:13" s="23" customFormat="1" ht="41.4" x14ac:dyDescent="0.3">
      <c r="A16" s="193"/>
      <c r="B16" s="194"/>
      <c r="C16" s="194"/>
      <c r="D16" s="167"/>
      <c r="E16" s="166"/>
      <c r="F16" s="168"/>
      <c r="G16" s="168"/>
      <c r="H16" s="168"/>
      <c r="I16" s="165"/>
      <c r="J16" s="166"/>
      <c r="K16" s="187" t="s">
        <v>318</v>
      </c>
      <c r="L16" s="166" t="s">
        <v>101</v>
      </c>
      <c r="M16" s="168"/>
    </row>
    <row r="17" spans="1:13" s="23" customFormat="1" ht="27.6" x14ac:dyDescent="0.3">
      <c r="A17" s="193"/>
      <c r="B17" s="194"/>
      <c r="C17" s="194"/>
      <c r="D17" s="167"/>
      <c r="E17" s="166"/>
      <c r="F17" s="168"/>
      <c r="G17" s="168"/>
      <c r="H17" s="168"/>
      <c r="I17" s="165"/>
      <c r="J17" s="166"/>
      <c r="K17" s="187" t="s">
        <v>318</v>
      </c>
      <c r="L17" s="166" t="s">
        <v>102</v>
      </c>
      <c r="M17" s="168"/>
    </row>
    <row r="18" spans="1:13" s="23" customFormat="1" ht="41.4" x14ac:dyDescent="0.3">
      <c r="A18" s="193"/>
      <c r="B18" s="194"/>
      <c r="C18" s="194"/>
      <c r="D18" s="167"/>
      <c r="E18" s="166"/>
      <c r="F18" s="168"/>
      <c r="G18" s="168"/>
      <c r="H18" s="168"/>
      <c r="I18" s="165"/>
      <c r="J18" s="166"/>
      <c r="K18" s="187" t="s">
        <v>318</v>
      </c>
      <c r="L18" s="166" t="s">
        <v>166</v>
      </c>
      <c r="M18" s="168"/>
    </row>
    <row r="19" spans="1:13" s="23" customFormat="1" ht="27.6" x14ac:dyDescent="0.3">
      <c r="A19" s="195"/>
      <c r="B19" s="196"/>
      <c r="C19" s="196"/>
      <c r="D19" s="171"/>
      <c r="E19" s="170"/>
      <c r="F19" s="172"/>
      <c r="G19" s="172"/>
      <c r="H19" s="172"/>
      <c r="I19" s="169"/>
      <c r="J19" s="170"/>
      <c r="K19" s="188" t="s">
        <v>318</v>
      </c>
      <c r="L19" s="170" t="s">
        <v>103</v>
      </c>
      <c r="M19" s="172"/>
    </row>
    <row r="20" spans="1:13" s="23" customFormat="1" ht="49.5" customHeight="1" x14ac:dyDescent="0.3">
      <c r="A20" s="191"/>
      <c r="B20" s="192"/>
      <c r="C20" s="192"/>
      <c r="D20" s="184"/>
      <c r="E20" s="185"/>
      <c r="F20" s="164"/>
      <c r="G20" s="164"/>
      <c r="H20" s="164"/>
      <c r="I20" s="159" t="s">
        <v>2</v>
      </c>
      <c r="J20" s="185" t="s">
        <v>300</v>
      </c>
      <c r="K20" s="159" t="s">
        <v>2</v>
      </c>
      <c r="L20" s="185" t="s">
        <v>104</v>
      </c>
      <c r="M20" s="164"/>
    </row>
    <row r="21" spans="1:13" s="23" customFormat="1" ht="41.4" x14ac:dyDescent="0.3">
      <c r="A21" s="193"/>
      <c r="B21" s="194"/>
      <c r="C21" s="194"/>
      <c r="D21" s="167"/>
      <c r="E21" s="166"/>
      <c r="F21" s="168"/>
      <c r="G21" s="168"/>
      <c r="H21" s="168"/>
      <c r="I21" s="165"/>
      <c r="J21" s="166"/>
      <c r="K21" s="187" t="s">
        <v>318</v>
      </c>
      <c r="L21" s="214" t="s">
        <v>105</v>
      </c>
      <c r="M21" s="168"/>
    </row>
    <row r="22" spans="1:13" s="23" customFormat="1" ht="27.6" x14ac:dyDescent="0.3">
      <c r="A22" s="193"/>
      <c r="B22" s="194"/>
      <c r="C22" s="194"/>
      <c r="D22" s="167"/>
      <c r="E22" s="166"/>
      <c r="F22" s="168"/>
      <c r="G22" s="168"/>
      <c r="H22" s="168"/>
      <c r="I22" s="165"/>
      <c r="J22" s="166"/>
      <c r="K22" s="187" t="s">
        <v>318</v>
      </c>
      <c r="L22" s="166" t="s">
        <v>106</v>
      </c>
      <c r="M22" s="168"/>
    </row>
    <row r="23" spans="1:13" s="23" customFormat="1" ht="41.4" x14ac:dyDescent="0.3">
      <c r="A23" s="193"/>
      <c r="B23" s="194"/>
      <c r="C23" s="194"/>
      <c r="D23" s="167"/>
      <c r="E23" s="166"/>
      <c r="F23" s="168"/>
      <c r="G23" s="168"/>
      <c r="H23" s="168"/>
      <c r="I23" s="165"/>
      <c r="J23" s="166"/>
      <c r="K23" s="187" t="s">
        <v>318</v>
      </c>
      <c r="L23" s="166" t="s">
        <v>107</v>
      </c>
      <c r="M23" s="168"/>
    </row>
    <row r="24" spans="1:13" s="23" customFormat="1" ht="41.4" x14ac:dyDescent="0.3">
      <c r="A24" s="195"/>
      <c r="B24" s="196"/>
      <c r="C24" s="196"/>
      <c r="D24" s="171"/>
      <c r="E24" s="170"/>
      <c r="F24" s="172"/>
      <c r="G24" s="172"/>
      <c r="H24" s="172"/>
      <c r="I24" s="169"/>
      <c r="J24" s="170"/>
      <c r="K24" s="188" t="s">
        <v>318</v>
      </c>
      <c r="L24" s="170" t="s">
        <v>350</v>
      </c>
      <c r="M24" s="172"/>
    </row>
    <row r="25" spans="1:13" s="23" customFormat="1" ht="41.4" customHeight="1" x14ac:dyDescent="0.3">
      <c r="A25" s="191" t="s">
        <v>1</v>
      </c>
      <c r="B25" s="192" t="s">
        <v>297</v>
      </c>
      <c r="C25" s="394" t="s">
        <v>351</v>
      </c>
      <c r="D25" s="161" t="s">
        <v>353</v>
      </c>
      <c r="E25" s="397" t="s">
        <v>344</v>
      </c>
      <c r="F25" s="189">
        <v>0.7</v>
      </c>
      <c r="G25" s="189">
        <v>0.71</v>
      </c>
      <c r="H25" s="189">
        <v>0.75</v>
      </c>
      <c r="I25" s="159" t="s">
        <v>0</v>
      </c>
      <c r="J25" s="185" t="s">
        <v>301</v>
      </c>
      <c r="K25" s="159" t="s">
        <v>0</v>
      </c>
      <c r="L25" s="185" t="s">
        <v>164</v>
      </c>
      <c r="M25" s="164" t="s">
        <v>354</v>
      </c>
    </row>
    <row r="26" spans="1:13" s="23" customFormat="1" ht="41.4" x14ac:dyDescent="0.3">
      <c r="A26" s="193"/>
      <c r="B26" s="194"/>
      <c r="C26" s="395"/>
      <c r="D26" s="159" t="s">
        <v>352</v>
      </c>
      <c r="E26" s="398"/>
      <c r="F26" s="168" t="s">
        <v>363</v>
      </c>
      <c r="G26" s="168" t="s">
        <v>363</v>
      </c>
      <c r="H26" s="168" t="s">
        <v>363</v>
      </c>
      <c r="I26" s="165" t="s">
        <v>1</v>
      </c>
      <c r="J26" s="166" t="s">
        <v>306</v>
      </c>
      <c r="K26" s="187" t="s">
        <v>318</v>
      </c>
      <c r="L26" s="166" t="s">
        <v>109</v>
      </c>
      <c r="M26" s="168"/>
    </row>
    <row r="27" spans="1:13" s="23" customFormat="1" ht="41.4" x14ac:dyDescent="0.3">
      <c r="A27" s="193"/>
      <c r="B27" s="194"/>
      <c r="C27" s="396"/>
      <c r="D27" s="171"/>
      <c r="E27" s="170"/>
      <c r="F27" s="172"/>
      <c r="G27" s="172"/>
      <c r="H27" s="172"/>
      <c r="I27" s="169"/>
      <c r="J27" s="170"/>
      <c r="K27" s="188" t="s">
        <v>318</v>
      </c>
      <c r="L27" s="170" t="s">
        <v>355</v>
      </c>
      <c r="M27" s="172"/>
    </row>
    <row r="28" spans="1:13" s="23" customFormat="1" ht="41.4" x14ac:dyDescent="0.3">
      <c r="A28" s="193"/>
      <c r="B28" s="194"/>
      <c r="C28" s="394" t="s">
        <v>356</v>
      </c>
      <c r="D28" s="161" t="s">
        <v>358</v>
      </c>
      <c r="E28" s="397" t="s">
        <v>344</v>
      </c>
      <c r="F28" s="189">
        <v>0.7</v>
      </c>
      <c r="G28" s="189">
        <v>0.71</v>
      </c>
      <c r="H28" s="189">
        <v>0.75</v>
      </c>
      <c r="I28" s="159" t="s">
        <v>2</v>
      </c>
      <c r="J28" s="185" t="s">
        <v>302</v>
      </c>
      <c r="K28" s="159" t="s">
        <v>1</v>
      </c>
      <c r="L28" s="185" t="s">
        <v>59</v>
      </c>
      <c r="M28" s="164" t="s">
        <v>360</v>
      </c>
    </row>
    <row r="29" spans="1:13" s="23" customFormat="1" ht="27.6" x14ac:dyDescent="0.3">
      <c r="A29" s="193"/>
      <c r="B29" s="194"/>
      <c r="C29" s="395"/>
      <c r="D29" s="159" t="s">
        <v>357</v>
      </c>
      <c r="E29" s="398"/>
      <c r="F29" s="168" t="s">
        <v>364</v>
      </c>
      <c r="G29" s="168" t="s">
        <v>364</v>
      </c>
      <c r="H29" s="168" t="s">
        <v>364</v>
      </c>
      <c r="I29" s="165"/>
      <c r="J29" s="166"/>
      <c r="K29" s="187" t="s">
        <v>318</v>
      </c>
      <c r="L29" s="166" t="s">
        <v>111</v>
      </c>
      <c r="M29" s="168"/>
    </row>
    <row r="30" spans="1:13" s="23" customFormat="1" ht="41.4" x14ac:dyDescent="0.3">
      <c r="A30" s="193"/>
      <c r="B30" s="194"/>
      <c r="C30" s="395"/>
      <c r="D30" s="167"/>
      <c r="E30" s="166"/>
      <c r="F30" s="168"/>
      <c r="G30" s="168"/>
      <c r="H30" s="168"/>
      <c r="I30" s="165"/>
      <c r="J30" s="166"/>
      <c r="K30" s="187" t="s">
        <v>318</v>
      </c>
      <c r="L30" s="166" t="s">
        <v>112</v>
      </c>
      <c r="M30" s="168"/>
    </row>
    <row r="31" spans="1:13" s="23" customFormat="1" ht="55.2" x14ac:dyDescent="0.3">
      <c r="A31" s="195"/>
      <c r="B31" s="196"/>
      <c r="C31" s="396"/>
      <c r="D31" s="171"/>
      <c r="E31" s="170"/>
      <c r="F31" s="197"/>
      <c r="G31" s="197"/>
      <c r="H31" s="197"/>
      <c r="I31" s="169"/>
      <c r="J31" s="170"/>
      <c r="K31" s="188" t="s">
        <v>318</v>
      </c>
      <c r="L31" s="170" t="s">
        <v>359</v>
      </c>
      <c r="M31" s="172"/>
    </row>
    <row r="32" spans="1:13" x14ac:dyDescent="0.3">
      <c r="B32" s="1"/>
      <c r="C32" s="1"/>
      <c r="D32" s="190"/>
      <c r="F32" s="4"/>
      <c r="G32" s="4"/>
      <c r="H32" s="5"/>
      <c r="J32" s="1"/>
      <c r="K32" s="1"/>
      <c r="M32" s="4"/>
    </row>
    <row r="33" spans="2:13" x14ac:dyDescent="0.3">
      <c r="B33" s="1"/>
      <c r="C33" s="1"/>
      <c r="F33" s="4"/>
      <c r="G33" s="4"/>
      <c r="H33" s="5"/>
      <c r="J33" s="1"/>
      <c r="K33" s="1"/>
      <c r="M33" s="4"/>
    </row>
    <row r="34" spans="2:13" x14ac:dyDescent="0.3">
      <c r="B34" s="1"/>
      <c r="C34" s="1"/>
      <c r="F34" s="4"/>
      <c r="G34" s="4"/>
      <c r="H34" s="5"/>
      <c r="J34" s="1"/>
      <c r="K34" s="1"/>
      <c r="M34" s="4"/>
    </row>
    <row r="35" spans="2:13" x14ac:dyDescent="0.3">
      <c r="B35" s="1"/>
      <c r="C35" s="1"/>
      <c r="F35" s="4"/>
      <c r="G35" s="4"/>
      <c r="H35" s="5"/>
      <c r="J35" s="1"/>
      <c r="K35" s="1"/>
      <c r="M35" s="4"/>
    </row>
    <row r="36" spans="2:13" x14ac:dyDescent="0.3">
      <c r="B36" s="1"/>
      <c r="C36" s="1"/>
      <c r="F36" s="4"/>
      <c r="G36" s="4"/>
      <c r="H36" s="5"/>
      <c r="J36" s="1"/>
      <c r="K36" s="1"/>
      <c r="M36" s="4"/>
    </row>
    <row r="37" spans="2:13" x14ac:dyDescent="0.3">
      <c r="B37" s="1"/>
      <c r="C37" s="1"/>
      <c r="F37" s="4"/>
      <c r="G37" s="4"/>
      <c r="H37" s="5"/>
      <c r="J37" s="1"/>
      <c r="K37" s="1"/>
      <c r="M37" s="4"/>
    </row>
    <row r="38" spans="2:13" x14ac:dyDescent="0.3">
      <c r="B38" s="1"/>
      <c r="C38" s="1"/>
      <c r="F38" s="4"/>
      <c r="G38" s="4"/>
      <c r="H38" s="5"/>
      <c r="J38" s="1"/>
      <c r="K38" s="1"/>
      <c r="M38" s="4"/>
    </row>
    <row r="39" spans="2:13" x14ac:dyDescent="0.3">
      <c r="B39" s="1"/>
      <c r="C39" s="1"/>
      <c r="F39" s="4"/>
      <c r="G39" s="4"/>
      <c r="H39" s="5"/>
      <c r="J39" s="1"/>
      <c r="K39" s="1"/>
      <c r="M39" s="4"/>
    </row>
    <row r="40" spans="2:13" x14ac:dyDescent="0.3">
      <c r="B40" s="1"/>
      <c r="C40" s="1"/>
      <c r="F40" s="4"/>
      <c r="G40" s="4"/>
      <c r="H40" s="5"/>
      <c r="J40" s="1"/>
      <c r="K40" s="1"/>
      <c r="M40" s="4"/>
    </row>
    <row r="41" spans="2:13" x14ac:dyDescent="0.3">
      <c r="B41" s="1"/>
      <c r="C41" s="1"/>
      <c r="F41" s="4"/>
      <c r="G41" s="4"/>
      <c r="H41" s="5"/>
      <c r="J41" s="1"/>
      <c r="K41" s="1"/>
      <c r="M41" s="4"/>
    </row>
    <row r="42" spans="2:13" x14ac:dyDescent="0.3">
      <c r="B42" s="1"/>
      <c r="C42" s="1"/>
      <c r="F42" s="4"/>
      <c r="G42" s="4"/>
      <c r="H42" s="5"/>
      <c r="J42" s="1"/>
      <c r="K42" s="1"/>
      <c r="M42" s="4"/>
    </row>
    <row r="43" spans="2:13" x14ac:dyDescent="0.3">
      <c r="B43" s="1"/>
      <c r="C43" s="1"/>
      <c r="F43" s="4"/>
      <c r="G43" s="4"/>
      <c r="H43" s="5"/>
      <c r="J43" s="1"/>
      <c r="K43" s="1"/>
      <c r="M43" s="4"/>
    </row>
    <row r="44" spans="2:13" x14ac:dyDescent="0.3">
      <c r="B44" s="1"/>
      <c r="C44" s="1"/>
      <c r="F44" s="4"/>
      <c r="G44" s="4"/>
      <c r="H44" s="5"/>
      <c r="J44" s="1"/>
      <c r="K44" s="1"/>
      <c r="M44" s="4"/>
    </row>
    <row r="45" spans="2:13" x14ac:dyDescent="0.3">
      <c r="B45" s="1"/>
      <c r="C45" s="1"/>
      <c r="F45" s="4"/>
      <c r="G45" s="4"/>
      <c r="H45" s="5"/>
      <c r="J45" s="1"/>
      <c r="K45" s="1"/>
      <c r="M45" s="4"/>
    </row>
    <row r="46" spans="2:13" x14ac:dyDescent="0.3">
      <c r="B46" s="1"/>
      <c r="C46" s="1"/>
      <c r="F46" s="4"/>
      <c r="G46" s="4"/>
      <c r="H46" s="5"/>
      <c r="J46" s="1"/>
      <c r="K46" s="1"/>
      <c r="M46" s="4"/>
    </row>
    <row r="47" spans="2:13" s="2" customFormat="1" x14ac:dyDescent="0.3">
      <c r="B47" s="1"/>
      <c r="C47" s="1"/>
      <c r="D47" s="6"/>
      <c r="E47" s="6"/>
      <c r="F47" s="4"/>
      <c r="G47" s="4"/>
      <c r="H47" s="5"/>
      <c r="I47" s="6"/>
      <c r="J47" s="1"/>
      <c r="K47" s="1"/>
      <c r="L47" s="1"/>
      <c r="M47" s="4"/>
    </row>
    <row r="48" spans="2:13" s="2" customFormat="1" x14ac:dyDescent="0.3">
      <c r="B48" s="1"/>
      <c r="C48" s="1"/>
      <c r="D48" s="6"/>
      <c r="E48" s="6"/>
      <c r="F48" s="4"/>
      <c r="G48" s="4"/>
      <c r="H48" s="5"/>
      <c r="I48" s="6"/>
      <c r="J48" s="1"/>
      <c r="K48" s="1"/>
      <c r="L48" s="1"/>
      <c r="M48" s="4"/>
    </row>
    <row r="49" spans="2:13" s="2" customFormat="1" x14ac:dyDescent="0.3">
      <c r="B49" s="1"/>
      <c r="C49" s="1"/>
      <c r="D49" s="6"/>
      <c r="E49" s="6"/>
      <c r="F49" s="4"/>
      <c r="G49" s="4"/>
      <c r="H49" s="5"/>
      <c r="I49" s="6"/>
      <c r="J49" s="1"/>
      <c r="K49" s="1"/>
      <c r="L49" s="1"/>
      <c r="M49" s="4"/>
    </row>
    <row r="50" spans="2:13" s="2" customFormat="1" x14ac:dyDescent="0.3">
      <c r="B50" s="1"/>
      <c r="C50" s="1"/>
      <c r="D50" s="6"/>
      <c r="E50" s="6"/>
      <c r="F50" s="4"/>
      <c r="G50" s="4"/>
      <c r="H50" s="5"/>
      <c r="I50" s="6"/>
      <c r="J50" s="1"/>
      <c r="K50" s="1"/>
      <c r="L50" s="1"/>
      <c r="M50" s="4"/>
    </row>
    <row r="51" spans="2:13" s="2" customFormat="1" x14ac:dyDescent="0.3">
      <c r="B51" s="1"/>
      <c r="C51" s="1"/>
      <c r="D51" s="6"/>
      <c r="E51" s="6"/>
      <c r="F51" s="4"/>
      <c r="G51" s="4"/>
      <c r="H51" s="5"/>
      <c r="I51" s="6"/>
      <c r="J51" s="1"/>
      <c r="K51" s="1"/>
      <c r="L51" s="1"/>
      <c r="M51" s="4"/>
    </row>
    <row r="52" spans="2:13" s="2" customFormat="1" x14ac:dyDescent="0.3">
      <c r="B52" s="1"/>
      <c r="C52" s="1"/>
      <c r="D52" s="6"/>
      <c r="E52" s="6"/>
      <c r="F52" s="4"/>
      <c r="G52" s="4"/>
      <c r="H52" s="5"/>
      <c r="I52" s="6"/>
      <c r="J52" s="1"/>
      <c r="K52" s="1"/>
      <c r="L52" s="1"/>
      <c r="M52" s="4"/>
    </row>
    <row r="53" spans="2:13" s="2" customFormat="1" x14ac:dyDescent="0.3">
      <c r="B53" s="1"/>
      <c r="C53" s="1"/>
      <c r="D53" s="6"/>
      <c r="E53" s="6"/>
      <c r="F53" s="4"/>
      <c r="G53" s="4"/>
      <c r="H53" s="5"/>
      <c r="I53" s="6"/>
      <c r="J53" s="1"/>
      <c r="K53" s="1"/>
      <c r="L53" s="1"/>
      <c r="M53" s="4"/>
    </row>
    <row r="54" spans="2:13" s="2" customFormat="1" x14ac:dyDescent="0.3">
      <c r="B54" s="1"/>
      <c r="C54" s="1"/>
      <c r="D54" s="6"/>
      <c r="E54" s="6"/>
      <c r="F54" s="4"/>
      <c r="G54" s="4"/>
      <c r="H54" s="5"/>
      <c r="I54" s="6"/>
      <c r="J54" s="1"/>
      <c r="K54" s="1"/>
      <c r="L54" s="1"/>
      <c r="M54" s="4"/>
    </row>
    <row r="55" spans="2:13" s="2" customFormat="1" x14ac:dyDescent="0.3">
      <c r="B55" s="1"/>
      <c r="C55" s="1"/>
      <c r="D55" s="6"/>
      <c r="E55" s="6"/>
      <c r="F55" s="4"/>
      <c r="G55" s="4"/>
      <c r="H55" s="5"/>
      <c r="I55" s="6"/>
      <c r="J55" s="1"/>
      <c r="K55" s="1"/>
      <c r="L55" s="1"/>
      <c r="M55" s="4"/>
    </row>
    <row r="56" spans="2:13" s="2" customFormat="1" x14ac:dyDescent="0.3">
      <c r="B56" s="1"/>
      <c r="C56" s="1"/>
      <c r="D56" s="6"/>
      <c r="E56" s="6"/>
      <c r="F56" s="4"/>
      <c r="G56" s="4"/>
      <c r="H56" s="5"/>
      <c r="I56" s="6"/>
      <c r="J56" s="1"/>
      <c r="K56" s="1"/>
      <c r="L56" s="1"/>
      <c r="M56" s="4"/>
    </row>
    <row r="57" spans="2:13" s="2" customFormat="1" x14ac:dyDescent="0.3">
      <c r="B57" s="1"/>
      <c r="C57" s="1"/>
      <c r="D57" s="6"/>
      <c r="E57" s="6"/>
      <c r="F57" s="4"/>
      <c r="G57" s="4"/>
      <c r="H57" s="5"/>
      <c r="I57" s="6"/>
      <c r="J57" s="1"/>
      <c r="K57" s="1"/>
      <c r="L57" s="1"/>
      <c r="M57" s="4"/>
    </row>
    <row r="58" spans="2:13" s="2" customFormat="1" x14ac:dyDescent="0.3">
      <c r="B58" s="1"/>
      <c r="C58" s="1"/>
      <c r="D58" s="6"/>
      <c r="E58" s="6"/>
      <c r="F58" s="4"/>
      <c r="G58" s="4"/>
      <c r="H58" s="5"/>
      <c r="I58" s="6"/>
      <c r="J58" s="1"/>
      <c r="K58" s="1"/>
      <c r="L58" s="1"/>
      <c r="M58" s="4"/>
    </row>
    <row r="59" spans="2:13" s="2" customFormat="1" x14ac:dyDescent="0.3">
      <c r="B59" s="1"/>
      <c r="C59" s="1"/>
      <c r="D59" s="6"/>
      <c r="E59" s="6"/>
      <c r="F59" s="4"/>
      <c r="G59" s="4"/>
      <c r="H59" s="5"/>
      <c r="I59" s="6"/>
      <c r="J59" s="1"/>
      <c r="K59" s="1"/>
      <c r="L59" s="1"/>
      <c r="M59" s="4"/>
    </row>
    <row r="60" spans="2:13" s="2" customFormat="1" x14ac:dyDescent="0.3">
      <c r="B60" s="1"/>
      <c r="C60" s="1"/>
      <c r="D60" s="6"/>
      <c r="E60" s="6"/>
      <c r="F60" s="4"/>
      <c r="G60" s="4"/>
      <c r="H60" s="5"/>
      <c r="I60" s="6"/>
      <c r="J60" s="1"/>
      <c r="K60" s="1"/>
      <c r="L60" s="1"/>
      <c r="M60" s="4"/>
    </row>
    <row r="61" spans="2:13" s="2" customFormat="1" x14ac:dyDescent="0.3">
      <c r="B61" s="1"/>
      <c r="C61" s="1"/>
      <c r="D61" s="6"/>
      <c r="E61" s="6"/>
      <c r="F61" s="4"/>
      <c r="G61" s="4"/>
      <c r="H61" s="5"/>
      <c r="I61" s="6"/>
      <c r="J61" s="1"/>
      <c r="K61" s="1"/>
      <c r="L61" s="1"/>
      <c r="M61" s="4"/>
    </row>
    <row r="62" spans="2:13" s="2" customFormat="1" x14ac:dyDescent="0.3">
      <c r="B62" s="1"/>
      <c r="C62" s="1"/>
      <c r="D62" s="6"/>
      <c r="E62" s="6"/>
      <c r="F62" s="4"/>
      <c r="G62" s="4"/>
      <c r="H62" s="5"/>
      <c r="I62" s="6"/>
      <c r="J62" s="1"/>
      <c r="K62" s="1"/>
      <c r="L62" s="1"/>
      <c r="M62" s="4"/>
    </row>
    <row r="63" spans="2:13" s="2" customFormat="1" x14ac:dyDescent="0.3">
      <c r="B63" s="1"/>
      <c r="C63" s="1"/>
      <c r="D63" s="6"/>
      <c r="E63" s="6"/>
      <c r="F63" s="4"/>
      <c r="G63" s="4"/>
      <c r="H63" s="5"/>
      <c r="I63" s="6"/>
      <c r="J63" s="1"/>
      <c r="K63" s="1"/>
      <c r="L63" s="1"/>
      <c r="M63" s="4"/>
    </row>
    <row r="64" spans="2:13" s="2" customFormat="1" x14ac:dyDescent="0.3">
      <c r="B64" s="1"/>
      <c r="C64" s="1"/>
      <c r="D64" s="6"/>
      <c r="E64" s="6"/>
      <c r="F64" s="4"/>
      <c r="G64" s="4"/>
      <c r="H64" s="5"/>
      <c r="I64" s="6"/>
      <c r="J64" s="1"/>
      <c r="K64" s="1"/>
      <c r="L64" s="1"/>
      <c r="M64" s="4"/>
    </row>
    <row r="65" spans="2:13" s="2" customFormat="1" x14ac:dyDescent="0.3">
      <c r="B65" s="1"/>
      <c r="C65" s="1"/>
      <c r="D65" s="6"/>
      <c r="E65" s="6"/>
      <c r="F65" s="4"/>
      <c r="G65" s="4"/>
      <c r="H65" s="5"/>
      <c r="I65" s="6"/>
      <c r="J65" s="1"/>
      <c r="K65" s="1"/>
      <c r="L65" s="1"/>
      <c r="M65" s="4"/>
    </row>
    <row r="66" spans="2:13" s="2" customFormat="1" x14ac:dyDescent="0.3">
      <c r="B66" s="1"/>
      <c r="C66" s="1"/>
      <c r="D66" s="6"/>
      <c r="E66" s="6"/>
      <c r="F66" s="4"/>
      <c r="G66" s="4"/>
      <c r="H66" s="5"/>
      <c r="I66" s="6"/>
      <c r="J66" s="1"/>
      <c r="K66" s="1"/>
      <c r="L66" s="1"/>
      <c r="M66" s="4"/>
    </row>
    <row r="67" spans="2:13" s="2" customFormat="1" x14ac:dyDescent="0.3">
      <c r="B67" s="1"/>
      <c r="C67" s="1"/>
      <c r="D67" s="6"/>
      <c r="E67" s="6"/>
      <c r="F67" s="4"/>
      <c r="G67" s="4"/>
      <c r="H67" s="5"/>
      <c r="I67" s="6"/>
      <c r="J67" s="1"/>
      <c r="K67" s="1"/>
      <c r="L67" s="1"/>
      <c r="M67" s="4"/>
    </row>
    <row r="68" spans="2:13" s="2" customFormat="1" x14ac:dyDescent="0.3">
      <c r="B68" s="1"/>
      <c r="C68" s="1"/>
      <c r="D68" s="6"/>
      <c r="E68" s="6"/>
      <c r="F68" s="4"/>
      <c r="G68" s="4"/>
      <c r="H68" s="5"/>
      <c r="I68" s="6"/>
      <c r="J68" s="1"/>
      <c r="K68" s="1"/>
      <c r="L68" s="1"/>
      <c r="M68" s="4"/>
    </row>
    <row r="69" spans="2:13" s="2" customFormat="1" x14ac:dyDescent="0.3">
      <c r="B69" s="1"/>
      <c r="C69" s="1"/>
      <c r="D69" s="6"/>
      <c r="E69" s="6"/>
      <c r="F69" s="4"/>
      <c r="G69" s="4"/>
      <c r="H69" s="5"/>
      <c r="I69" s="6"/>
      <c r="J69" s="1"/>
      <c r="K69" s="1"/>
      <c r="L69" s="1"/>
      <c r="M69" s="4"/>
    </row>
    <row r="70" spans="2:13" s="2" customFormat="1" x14ac:dyDescent="0.3">
      <c r="B70" s="1"/>
      <c r="C70" s="1"/>
      <c r="D70" s="6"/>
      <c r="E70" s="6"/>
      <c r="F70" s="4"/>
      <c r="G70" s="4"/>
      <c r="H70" s="5"/>
      <c r="I70" s="6"/>
      <c r="J70" s="1"/>
      <c r="K70" s="1"/>
      <c r="L70" s="1"/>
      <c r="M70" s="4"/>
    </row>
    <row r="71" spans="2:13" s="2" customFormat="1" x14ac:dyDescent="0.3">
      <c r="B71" s="1"/>
      <c r="C71" s="1"/>
      <c r="D71" s="6"/>
      <c r="E71" s="6"/>
      <c r="F71" s="4"/>
      <c r="G71" s="4"/>
      <c r="H71" s="5"/>
      <c r="I71" s="6"/>
      <c r="J71" s="1"/>
      <c r="K71" s="1"/>
      <c r="L71" s="1"/>
      <c r="M71" s="4"/>
    </row>
    <row r="72" spans="2:13" s="2" customFormat="1" x14ac:dyDescent="0.3">
      <c r="B72" s="1"/>
      <c r="C72" s="1"/>
      <c r="D72" s="6"/>
      <c r="E72" s="6"/>
      <c r="F72" s="4"/>
      <c r="G72" s="4"/>
      <c r="H72" s="5"/>
      <c r="I72" s="6"/>
      <c r="J72" s="1"/>
      <c r="K72" s="1"/>
      <c r="L72" s="1"/>
      <c r="M72" s="4"/>
    </row>
    <row r="73" spans="2:13" s="2" customFormat="1" x14ac:dyDescent="0.3">
      <c r="B73" s="1"/>
      <c r="C73" s="1"/>
      <c r="D73" s="6"/>
      <c r="E73" s="6"/>
      <c r="F73" s="4"/>
      <c r="G73" s="4"/>
      <c r="H73" s="5"/>
      <c r="I73" s="6"/>
      <c r="J73" s="1"/>
      <c r="K73" s="1"/>
      <c r="L73" s="1"/>
      <c r="M73" s="4"/>
    </row>
    <row r="74" spans="2:13" s="2" customFormat="1" x14ac:dyDescent="0.3">
      <c r="B74" s="1"/>
      <c r="C74" s="1"/>
      <c r="D74" s="6"/>
      <c r="E74" s="6"/>
      <c r="F74" s="4"/>
      <c r="G74" s="4"/>
      <c r="H74" s="5"/>
      <c r="I74" s="6"/>
      <c r="J74" s="1"/>
      <c r="K74" s="1"/>
      <c r="L74" s="1"/>
      <c r="M74" s="4"/>
    </row>
    <row r="75" spans="2:13" s="2" customFormat="1" x14ac:dyDescent="0.3">
      <c r="B75" s="1"/>
      <c r="C75" s="1"/>
      <c r="D75" s="6"/>
      <c r="E75" s="6"/>
      <c r="F75" s="4"/>
      <c r="G75" s="4"/>
      <c r="H75" s="5"/>
      <c r="I75" s="6"/>
      <c r="J75" s="1"/>
      <c r="K75" s="1"/>
      <c r="L75" s="1"/>
      <c r="M75" s="4"/>
    </row>
    <row r="76" spans="2:13" s="2" customFormat="1" x14ac:dyDescent="0.3">
      <c r="B76" s="1"/>
      <c r="C76" s="1"/>
      <c r="D76" s="6"/>
      <c r="E76" s="6"/>
      <c r="F76" s="4"/>
      <c r="G76" s="4"/>
      <c r="H76" s="5"/>
      <c r="I76" s="6"/>
      <c r="J76" s="1"/>
      <c r="K76" s="1"/>
      <c r="L76" s="1"/>
      <c r="M76" s="4"/>
    </row>
    <row r="77" spans="2:13" s="2" customFormat="1" x14ac:dyDescent="0.3">
      <c r="B77" s="1"/>
      <c r="C77" s="1"/>
      <c r="D77" s="6"/>
      <c r="E77" s="6"/>
      <c r="F77" s="4"/>
      <c r="G77" s="4"/>
      <c r="H77" s="5"/>
      <c r="I77" s="6"/>
      <c r="J77" s="1"/>
      <c r="K77" s="1"/>
      <c r="L77" s="1"/>
      <c r="M77" s="4"/>
    </row>
    <row r="78" spans="2:13" s="2" customFormat="1" x14ac:dyDescent="0.3">
      <c r="B78" s="1"/>
      <c r="C78" s="1"/>
      <c r="D78" s="6"/>
      <c r="E78" s="6"/>
      <c r="F78" s="4"/>
      <c r="G78" s="4"/>
      <c r="H78" s="5"/>
      <c r="I78" s="6"/>
      <c r="J78" s="1"/>
      <c r="K78" s="1"/>
      <c r="L78" s="1"/>
      <c r="M78" s="4"/>
    </row>
    <row r="79" spans="2:13" s="2" customFormat="1" x14ac:dyDescent="0.3">
      <c r="B79" s="1"/>
      <c r="C79" s="1"/>
      <c r="D79" s="6"/>
      <c r="E79" s="6"/>
      <c r="F79" s="4"/>
      <c r="G79" s="4"/>
      <c r="H79" s="5"/>
      <c r="I79" s="6"/>
      <c r="J79" s="1"/>
      <c r="K79" s="1"/>
      <c r="L79" s="1"/>
      <c r="M79" s="4"/>
    </row>
  </sheetData>
  <mergeCells count="18">
    <mergeCell ref="B5:B6"/>
    <mergeCell ref="A2:M2"/>
    <mergeCell ref="A3:M3"/>
    <mergeCell ref="A5:A6"/>
    <mergeCell ref="I5:L5"/>
    <mergeCell ref="I6:J6"/>
    <mergeCell ref="K6:L6"/>
    <mergeCell ref="C5:C6"/>
    <mergeCell ref="M5:M6"/>
    <mergeCell ref="D5:E6"/>
    <mergeCell ref="G5:H5"/>
    <mergeCell ref="F5:F6"/>
    <mergeCell ref="C25:C27"/>
    <mergeCell ref="C28:C31"/>
    <mergeCell ref="E7:E8"/>
    <mergeCell ref="E12:E13"/>
    <mergeCell ref="E25:E26"/>
    <mergeCell ref="E28:E29"/>
  </mergeCells>
  <pageMargins left="0.51181102362204722" right="0.55118110236220474" top="0.74803149606299213" bottom="0.47244094488188981" header="0.31496062992125984" footer="0.31496062992125984"/>
  <pageSetup paperSize="9" scale="65" orientation="landscape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opLeftCell="A13" workbookViewId="0">
      <selection activeCell="D19" sqref="D19:D20"/>
    </sheetView>
  </sheetViews>
  <sheetFormatPr defaultColWidth="9.109375" defaultRowHeight="14.4" x14ac:dyDescent="0.3"/>
  <cols>
    <col min="1" max="1" width="4.6640625" style="12" customWidth="1"/>
    <col min="2" max="2" width="30.6640625" style="7" customWidth="1"/>
    <col min="3" max="3" width="3.6640625" style="12" customWidth="1"/>
    <col min="4" max="4" width="50.6640625" style="7" customWidth="1"/>
    <col min="5" max="5" width="15.6640625" style="7" customWidth="1"/>
    <col min="6" max="16384" width="9.109375" style="7"/>
  </cols>
  <sheetData>
    <row r="2" spans="1:5" ht="15.75" x14ac:dyDescent="0.25">
      <c r="A2" s="400" t="s">
        <v>20</v>
      </c>
      <c r="B2" s="400"/>
      <c r="C2" s="400"/>
      <c r="D2" s="400"/>
      <c r="E2" s="400"/>
    </row>
    <row r="3" spans="1:5" ht="15.75" x14ac:dyDescent="0.25">
      <c r="A3" s="400" t="s">
        <v>170</v>
      </c>
      <c r="B3" s="400"/>
      <c r="C3" s="400"/>
      <c r="D3" s="400"/>
      <c r="E3" s="400"/>
    </row>
    <row r="5" spans="1:5" s="9" customFormat="1" ht="15" x14ac:dyDescent="0.25">
      <c r="A5" s="8" t="s">
        <v>0</v>
      </c>
      <c r="B5" s="9" t="s">
        <v>21</v>
      </c>
      <c r="C5" s="8" t="s">
        <v>22</v>
      </c>
      <c r="D5" s="9" t="s">
        <v>23</v>
      </c>
    </row>
    <row r="6" spans="1:5" s="10" customFormat="1" ht="45.75" customHeight="1" x14ac:dyDescent="0.25">
      <c r="A6" s="8" t="s">
        <v>1</v>
      </c>
      <c r="B6" s="9" t="s">
        <v>24</v>
      </c>
      <c r="C6" s="8" t="s">
        <v>22</v>
      </c>
      <c r="D6" s="401" t="s">
        <v>25</v>
      </c>
      <c r="E6" s="401"/>
    </row>
    <row r="7" spans="1:5" s="10" customFormat="1" ht="30.75" customHeight="1" x14ac:dyDescent="0.25">
      <c r="A7" s="11"/>
      <c r="C7" s="11"/>
      <c r="D7" s="401" t="s">
        <v>26</v>
      </c>
      <c r="E7" s="401"/>
    </row>
    <row r="8" spans="1:5" s="10" customFormat="1" ht="15" x14ac:dyDescent="0.25">
      <c r="A8" s="11"/>
      <c r="C8" s="11"/>
      <c r="D8" s="10" t="s">
        <v>27</v>
      </c>
    </row>
    <row r="9" spans="1:5" s="10" customFormat="1" ht="15" x14ac:dyDescent="0.25">
      <c r="A9" s="11"/>
      <c r="C9" s="11"/>
      <c r="D9" s="10" t="s">
        <v>28</v>
      </c>
    </row>
    <row r="10" spans="1:5" s="10" customFormat="1" ht="45.75" customHeight="1" x14ac:dyDescent="0.25">
      <c r="A10" s="11"/>
      <c r="C10" s="11"/>
      <c r="D10" s="401" t="s">
        <v>29</v>
      </c>
      <c r="E10" s="401"/>
    </row>
    <row r="11" spans="1:5" s="10" customFormat="1" ht="15" x14ac:dyDescent="0.25">
      <c r="A11" s="11"/>
      <c r="C11" s="11"/>
      <c r="D11" s="10" t="s">
        <v>30</v>
      </c>
    </row>
    <row r="12" spans="1:5" s="10" customFormat="1" ht="30.75" customHeight="1" x14ac:dyDescent="0.25">
      <c r="A12" s="11"/>
      <c r="C12" s="11"/>
      <c r="D12" s="401" t="s">
        <v>31</v>
      </c>
      <c r="E12" s="401"/>
    </row>
    <row r="13" spans="1:5" s="10" customFormat="1" ht="30" customHeight="1" x14ac:dyDescent="0.25">
      <c r="A13" s="11"/>
      <c r="C13" s="11"/>
      <c r="D13" s="401" t="s">
        <v>32</v>
      </c>
      <c r="E13" s="401"/>
    </row>
    <row r="14" spans="1:5" s="10" customFormat="1" ht="45" customHeight="1" x14ac:dyDescent="0.25">
      <c r="A14" s="8" t="s">
        <v>2</v>
      </c>
      <c r="B14" s="9" t="s">
        <v>33</v>
      </c>
      <c r="C14" s="8" t="s">
        <v>22</v>
      </c>
      <c r="D14" s="401" t="s">
        <v>34</v>
      </c>
      <c r="E14" s="401"/>
    </row>
    <row r="15" spans="1:5" s="10" customFormat="1" ht="30.75" customHeight="1" x14ac:dyDescent="0.3">
      <c r="A15" s="11"/>
      <c r="C15" s="11"/>
      <c r="D15" s="401" t="s">
        <v>35</v>
      </c>
      <c r="E15" s="401"/>
    </row>
    <row r="16" spans="1:5" ht="15" thickBot="1" x14ac:dyDescent="0.35"/>
    <row r="17" spans="1:5" x14ac:dyDescent="0.3">
      <c r="A17" s="402" t="s">
        <v>36</v>
      </c>
      <c r="B17" s="404" t="s">
        <v>37</v>
      </c>
      <c r="C17" s="406" t="s">
        <v>38</v>
      </c>
      <c r="D17" s="406"/>
      <c r="E17" s="408" t="s">
        <v>39</v>
      </c>
    </row>
    <row r="18" spans="1:5" x14ac:dyDescent="0.3">
      <c r="A18" s="403"/>
      <c r="B18" s="405"/>
      <c r="C18" s="407"/>
      <c r="D18" s="407"/>
      <c r="E18" s="409"/>
    </row>
    <row r="19" spans="1:5" s="10" customFormat="1" ht="43.2" x14ac:dyDescent="0.3">
      <c r="A19" s="13">
        <v>1</v>
      </c>
      <c r="B19" s="261" t="s">
        <v>443</v>
      </c>
      <c r="C19" s="14" t="s">
        <v>0</v>
      </c>
      <c r="D19" s="263" t="s">
        <v>434</v>
      </c>
      <c r="E19" s="15"/>
    </row>
    <row r="20" spans="1:5" s="10" customFormat="1" ht="28.8" x14ac:dyDescent="0.3">
      <c r="A20" s="91"/>
      <c r="B20" s="92"/>
      <c r="C20" s="93" t="s">
        <v>1</v>
      </c>
      <c r="D20" s="262" t="s">
        <v>435</v>
      </c>
      <c r="E20" s="82"/>
    </row>
    <row r="21" spans="1:5" s="10" customFormat="1" ht="28.8" x14ac:dyDescent="0.3">
      <c r="A21" s="94" t="s">
        <v>1</v>
      </c>
      <c r="B21" s="97" t="s">
        <v>183</v>
      </c>
      <c r="C21" s="414" t="s">
        <v>188</v>
      </c>
      <c r="D21" s="415"/>
      <c r="E21" s="82"/>
    </row>
    <row r="22" spans="1:5" s="10" customFormat="1" ht="28.8" x14ac:dyDescent="0.3">
      <c r="A22" s="95" t="s">
        <v>2</v>
      </c>
      <c r="B22" s="80" t="s">
        <v>54</v>
      </c>
      <c r="C22" s="410" t="s">
        <v>163</v>
      </c>
      <c r="D22" s="411"/>
      <c r="E22" s="215" t="s">
        <v>394</v>
      </c>
    </row>
    <row r="23" spans="1:5" s="10" customFormat="1" ht="45" customHeight="1" thickBot="1" x14ac:dyDescent="0.35">
      <c r="A23" s="96" t="s">
        <v>3</v>
      </c>
      <c r="B23" s="83" t="s">
        <v>55</v>
      </c>
      <c r="C23" s="412" t="s">
        <v>189</v>
      </c>
      <c r="D23" s="413"/>
      <c r="E23" s="81"/>
    </row>
  </sheetData>
  <mergeCells count="16">
    <mergeCell ref="C22:D22"/>
    <mergeCell ref="C23:D23"/>
    <mergeCell ref="D13:E13"/>
    <mergeCell ref="D14:E14"/>
    <mergeCell ref="D15:E15"/>
    <mergeCell ref="C21:D21"/>
    <mergeCell ref="A17:A18"/>
    <mergeCell ref="B17:B18"/>
    <mergeCell ref="C17:D18"/>
    <mergeCell ref="E17:E18"/>
    <mergeCell ref="D12:E12"/>
    <mergeCell ref="A2:E2"/>
    <mergeCell ref="A3:E3"/>
    <mergeCell ref="D6:E6"/>
    <mergeCell ref="D7:E7"/>
    <mergeCell ref="D10:E10"/>
  </mergeCells>
  <pageMargins left="0.70866141732283472" right="0.70866141732283472" top="0.59055118110236227" bottom="0.74803149606299213" header="0.31496062992125984" footer="0.31496062992125984"/>
  <pageSetup paperSize="9" scale="80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Tabel 2.3</vt:lpstr>
      <vt:lpstr>Tabel 2.4</vt:lpstr>
      <vt:lpstr>Tabel 3.2</vt:lpstr>
      <vt:lpstr>Tabel 3.6</vt:lpstr>
      <vt:lpstr>Tabel 5.1</vt:lpstr>
      <vt:lpstr>Tabel 6.2</vt:lpstr>
      <vt:lpstr>Lampiran 1</vt:lpstr>
      <vt:lpstr>'Tabel 5.1'!Print_Area</vt:lpstr>
      <vt:lpstr>'Lampiran 1'!Print_Titles</vt:lpstr>
      <vt:lpstr>'Tabel 2.3'!Print_Titles</vt:lpstr>
      <vt:lpstr>'Tabel 2.4'!Print_Titles</vt:lpstr>
      <vt:lpstr>'Tabel 3.6'!Print_Titles</vt:lpstr>
      <vt:lpstr>'Tabel 5.1'!Print_Titles</vt:lpstr>
      <vt:lpstr>'Tabel 6.2'!Print_Titles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nani</dc:creator>
  <cp:lastModifiedBy>pro8</cp:lastModifiedBy>
  <cp:lastPrinted>2017-03-10T09:20:04Z</cp:lastPrinted>
  <dcterms:created xsi:type="dcterms:W3CDTF">2010-06-13T10:17:30Z</dcterms:created>
  <dcterms:modified xsi:type="dcterms:W3CDTF">2017-03-10T09:22:52Z</dcterms:modified>
</cp:coreProperties>
</file>