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rencanaan\Renstra 2016-2021\RENSTRA 2016-2021 HASIL VERIFIKASI 18 DES17\"/>
    </mc:Choice>
  </mc:AlternateContent>
  <bookViews>
    <workbookView xWindow="120" yWindow="90" windowWidth="17235" windowHeight="9015" activeTab="1"/>
  </bookViews>
  <sheets>
    <sheet name="formulir vii e 4" sheetId="1" r:id="rId1"/>
    <sheet name="Formulir vii f 4" sheetId="2" r:id="rId2"/>
    <sheet name="Sheet3" sheetId="3" r:id="rId3"/>
  </sheets>
  <externalReferences>
    <externalReference r:id="rId4"/>
    <externalReference r:id="rId5"/>
  </externalReferences>
  <definedNames>
    <definedName name="_xlnm.Print_Area" localSheetId="1">'Formulir vii f 4'!$B$2:$X$105</definedName>
    <definedName name="_xlnm.Print_Titles" localSheetId="1">'Formulir vii f 4'!$6:$9</definedName>
  </definedNames>
  <calcPr calcId="162913"/>
</workbook>
</file>

<file path=xl/calcChain.xml><?xml version="1.0" encoding="utf-8"?>
<calcChain xmlns="http://schemas.openxmlformats.org/spreadsheetml/2006/main">
  <c r="P61" i="2" l="1"/>
  <c r="N61" i="2"/>
  <c r="L61" i="2"/>
  <c r="V78" i="2"/>
  <c r="V35" i="2"/>
  <c r="U35" i="2"/>
  <c r="H35" i="2"/>
  <c r="N30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63" i="2"/>
  <c r="U45" i="2"/>
  <c r="U31" i="2"/>
  <c r="U32" i="2"/>
  <c r="U33" i="2"/>
  <c r="U34" i="2"/>
  <c r="U36" i="2"/>
  <c r="U37" i="2"/>
  <c r="U38" i="2"/>
  <c r="U39" i="2"/>
  <c r="U40" i="2"/>
  <c r="U41" i="2"/>
  <c r="U30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13" i="2"/>
  <c r="U12" i="2"/>
  <c r="V75" i="2"/>
  <c r="V77" i="2"/>
  <c r="T27" i="2"/>
  <c r="T23" i="2"/>
  <c r="T24" i="2"/>
  <c r="T22" i="2"/>
  <c r="T19" i="2"/>
  <c r="T20" i="2"/>
  <c r="T18" i="2"/>
  <c r="T15" i="2"/>
  <c r="T16" i="2"/>
  <c r="T14" i="2"/>
  <c r="T13" i="2"/>
  <c r="R27" i="2"/>
  <c r="R24" i="2"/>
  <c r="R23" i="2"/>
  <c r="R22" i="2"/>
  <c r="R20" i="2"/>
  <c r="R19" i="2"/>
  <c r="R18" i="2"/>
  <c r="R16" i="2"/>
  <c r="R15" i="2"/>
  <c r="R14" i="2"/>
  <c r="R13" i="2"/>
  <c r="G76" i="2"/>
  <c r="G77" i="2"/>
  <c r="G75" i="2"/>
  <c r="G69" i="2"/>
  <c r="G70" i="2"/>
  <c r="G71" i="2"/>
  <c r="G72" i="2"/>
  <c r="G68" i="2"/>
  <c r="G67" i="2"/>
  <c r="G66" i="2"/>
  <c r="G65" i="2"/>
  <c r="G64" i="2"/>
  <c r="G63" i="2"/>
  <c r="G30" i="2"/>
  <c r="G41" i="2"/>
  <c r="G34" i="2"/>
  <c r="G36" i="2"/>
  <c r="G37" i="2"/>
  <c r="G38" i="2"/>
  <c r="G39" i="2"/>
  <c r="G32" i="2"/>
  <c r="G31" i="2"/>
  <c r="G27" i="2"/>
  <c r="G24" i="2"/>
  <c r="G23" i="2"/>
  <c r="G22" i="2"/>
  <c r="G19" i="2"/>
  <c r="G20" i="2"/>
  <c r="G18" i="2"/>
  <c r="G16" i="2"/>
  <c r="G14" i="2"/>
  <c r="G15" i="2"/>
  <c r="P27" i="2"/>
  <c r="P23" i="2"/>
  <c r="P24" i="2"/>
  <c r="P22" i="2"/>
  <c r="P20" i="2"/>
  <c r="P19" i="2"/>
  <c r="P18" i="2"/>
  <c r="P14" i="2"/>
  <c r="P15" i="2"/>
  <c r="P16" i="2"/>
  <c r="P13" i="2"/>
  <c r="G13" i="2"/>
  <c r="T74" i="2"/>
  <c r="V74" i="2" s="1"/>
  <c r="V76" i="2"/>
  <c r="R73" i="2"/>
  <c r="T73" i="2" s="1"/>
  <c r="V73" i="2" s="1"/>
  <c r="H73" i="2"/>
  <c r="V72" i="2"/>
  <c r="H72" i="2"/>
  <c r="V71" i="2"/>
  <c r="H71" i="2"/>
  <c r="R61" i="2" l="1"/>
  <c r="T61" i="2"/>
  <c r="V16" i="2"/>
  <c r="V13" i="2"/>
  <c r="V15" i="2"/>
  <c r="V18" i="2"/>
  <c r="V19" i="2"/>
  <c r="V20" i="2"/>
  <c r="V22" i="2"/>
  <c r="V23" i="2"/>
  <c r="V24" i="2"/>
  <c r="V33" i="2"/>
  <c r="V34" i="2"/>
  <c r="V37" i="2"/>
  <c r="V36" i="2"/>
  <c r="V45" i="2"/>
  <c r="V59" i="2"/>
  <c r="V58" i="2" s="1"/>
  <c r="V64" i="2"/>
  <c r="V66" i="2"/>
  <c r="V67" i="2"/>
  <c r="V68" i="2"/>
  <c r="V69" i="2"/>
  <c r="V70" i="2"/>
  <c r="V81" i="2"/>
  <c r="V80" i="2" s="1"/>
  <c r="P80" i="2"/>
  <c r="H64" i="2"/>
  <c r="H63" i="2"/>
  <c r="J29" i="2"/>
  <c r="J61" i="2"/>
  <c r="H81" i="2"/>
  <c r="L80" i="2"/>
  <c r="J80" i="2"/>
  <c r="E20" i="2"/>
  <c r="E21" i="2" s="1"/>
  <c r="E24" i="2"/>
  <c r="E27" i="2"/>
  <c r="L58" i="2"/>
  <c r="V56" i="2"/>
  <c r="J50" i="2"/>
  <c r="V48" i="2"/>
  <c r="V47" i="2" s="1"/>
  <c r="L44" i="2"/>
  <c r="J44" i="2"/>
  <c r="V31" i="2"/>
  <c r="P40" i="2"/>
  <c r="R40" i="2" s="1"/>
  <c r="T40" i="2" s="1"/>
  <c r="V40" i="2" s="1"/>
  <c r="V39" i="2"/>
  <c r="V38" i="2"/>
  <c r="P42" i="2"/>
  <c r="R42" i="2" s="1"/>
  <c r="T42" i="2" s="1"/>
  <c r="V42" i="2" s="1"/>
  <c r="L30" i="2"/>
  <c r="V14" i="2"/>
  <c r="P17" i="2"/>
  <c r="P21" i="2"/>
  <c r="N25" i="2"/>
  <c r="V25" i="2" s="1"/>
  <c r="N26" i="2"/>
  <c r="P26" i="2" s="1"/>
  <c r="V27" i="2"/>
  <c r="J12" i="2"/>
  <c r="H56" i="2"/>
  <c r="H48" i="2"/>
  <c r="H45" i="2"/>
  <c r="H42" i="2"/>
  <c r="H70" i="2"/>
  <c r="H69" i="2"/>
  <c r="H68" i="2"/>
  <c r="H67" i="2"/>
  <c r="H66" i="2"/>
  <c r="H65" i="2"/>
  <c r="H55" i="2"/>
  <c r="H36" i="2"/>
  <c r="H38" i="2"/>
  <c r="H39" i="2"/>
  <c r="H41" i="2"/>
  <c r="H40" i="2"/>
  <c r="H37" i="2"/>
  <c r="H33" i="2"/>
  <c r="H31" i="2"/>
  <c r="L47" i="2"/>
  <c r="J47" i="2"/>
  <c r="H14" i="2"/>
  <c r="H15" i="2"/>
  <c r="H17" i="2"/>
  <c r="H18" i="2"/>
  <c r="H19" i="2"/>
  <c r="H20" i="2"/>
  <c r="H21" i="2"/>
  <c r="H22" i="2"/>
  <c r="H23" i="2"/>
  <c r="H24" i="2"/>
  <c r="H25" i="2"/>
  <c r="H26" i="2"/>
  <c r="H27" i="2"/>
  <c r="H13" i="2"/>
  <c r="E14" i="2"/>
  <c r="E15" i="2" s="1"/>
  <c r="R61" i="1"/>
  <c r="Q61" i="1"/>
  <c r="Q20" i="1" s="1"/>
  <c r="N61" i="1"/>
  <c r="M61" i="1"/>
  <c r="M38" i="1"/>
  <c r="M22" i="1"/>
  <c r="R59" i="1"/>
  <c r="Q59" i="1"/>
  <c r="N59" i="1"/>
  <c r="M59" i="1"/>
  <c r="E63" i="1"/>
  <c r="E64" i="1" s="1"/>
  <c r="E65" i="1" s="1"/>
  <c r="E66" i="1" s="1"/>
  <c r="E67" i="1" s="1"/>
  <c r="R56" i="1"/>
  <c r="Q56" i="1"/>
  <c r="N56" i="1"/>
  <c r="M56" i="1"/>
  <c r="R49" i="1"/>
  <c r="Q49" i="1"/>
  <c r="N49" i="1"/>
  <c r="M49" i="1"/>
  <c r="R51" i="1"/>
  <c r="Q51" i="1"/>
  <c r="N51" i="1"/>
  <c r="M51" i="1"/>
  <c r="N38" i="1"/>
  <c r="Q38" i="1"/>
  <c r="R38" i="1"/>
  <c r="R22" i="1"/>
  <c r="Q22" i="1"/>
  <c r="N22" i="1"/>
  <c r="V65" i="2" l="1"/>
  <c r="R17" i="2"/>
  <c r="T17" i="2" s="1"/>
  <c r="V17" i="2" s="1"/>
  <c r="R26" i="2"/>
  <c r="T26" i="2" s="1"/>
  <c r="V26" i="2" s="1"/>
  <c r="R21" i="2"/>
  <c r="T21" i="2" s="1"/>
  <c r="V21" i="2" s="1"/>
  <c r="M20" i="1"/>
  <c r="R20" i="1"/>
  <c r="N20" i="1"/>
  <c r="R29" i="2"/>
  <c r="P29" i="2"/>
  <c r="J11" i="2"/>
  <c r="V63" i="2"/>
  <c r="N29" i="2"/>
  <c r="N80" i="2"/>
  <c r="L29" i="2"/>
  <c r="L50" i="2"/>
  <c r="N47" i="2"/>
  <c r="V41" i="2"/>
  <c r="N44" i="2"/>
  <c r="P47" i="2"/>
  <c r="L12" i="2"/>
  <c r="N12" i="2"/>
  <c r="V61" i="2" l="1"/>
  <c r="R12" i="2"/>
  <c r="V12" i="2"/>
  <c r="P44" i="2"/>
  <c r="T29" i="2"/>
  <c r="V29" i="2" s="1"/>
  <c r="L11" i="2"/>
  <c r="P58" i="2"/>
  <c r="N58" i="2"/>
  <c r="N50" i="2"/>
  <c r="R44" i="2"/>
  <c r="R58" i="2"/>
  <c r="P12" i="2"/>
  <c r="T12" i="2"/>
  <c r="N11" i="2" l="1"/>
  <c r="R80" i="2"/>
  <c r="R47" i="2"/>
  <c r="T44" i="2"/>
  <c r="V44" i="2" s="1"/>
  <c r="T58" i="2"/>
  <c r="T47" i="2"/>
  <c r="T80" i="2" l="1"/>
  <c r="P50" i="2"/>
  <c r="P11" i="2" s="1"/>
  <c r="R50" i="2"/>
  <c r="R11" i="2" s="1"/>
  <c r="V55" i="2" l="1"/>
  <c r="V50" i="2" s="1"/>
  <c r="V11" i="2" s="1"/>
  <c r="T50" i="2" l="1"/>
  <c r="T11" i="2" s="1"/>
</calcChain>
</file>

<file path=xl/sharedStrings.xml><?xml version="1.0" encoding="utf-8"?>
<sst xmlns="http://schemas.openxmlformats.org/spreadsheetml/2006/main" count="567" uniqueCount="234">
  <si>
    <t>Kode</t>
  </si>
  <si>
    <t>Urusan/Bidang Urusan Pemerintahan Daerah Dan Program/Kegiatan</t>
  </si>
  <si>
    <t xml:space="preserve"> Indikator </t>
  </si>
  <si>
    <t>Kinerja Program/</t>
  </si>
  <si>
    <t>Kegiatan</t>
  </si>
  <si>
    <t>Kesesuaian</t>
  </si>
  <si>
    <t>Evaluasi</t>
  </si>
  <si>
    <t>Tindak Lanjut</t>
  </si>
  <si>
    <t>Hasil Tindak Lanjut</t>
  </si>
  <si>
    <t>Lokasi</t>
  </si>
  <si>
    <t xml:space="preserve">Target Capaian Kinerja </t>
  </si>
  <si>
    <t>Dana</t>
  </si>
  <si>
    <t>Renja</t>
  </si>
  <si>
    <t>RKA</t>
  </si>
  <si>
    <t>Ya</t>
  </si>
  <si>
    <t>Tidak</t>
  </si>
  <si>
    <t>FORMULIR VII.E.4</t>
  </si>
  <si>
    <t>PENGENDALIAN DAN EVALUASI TERHADAP PELAKSANAAN RENJA SKPD</t>
  </si>
  <si>
    <t xml:space="preserve">PROVINSI </t>
  </si>
  <si>
    <t>SKPD</t>
  </si>
  <si>
    <t>PERIODE RENJA SKPD</t>
  </si>
  <si>
    <t>PERIODE RKA SKPD</t>
  </si>
  <si>
    <t>Sasaran</t>
  </si>
  <si>
    <t>Rp</t>
  </si>
  <si>
    <t>: Sumatera Barat</t>
  </si>
  <si>
    <t>: Inspektorat Provinsi Sumatera Barat</t>
  </si>
  <si>
    <t>: 2014</t>
  </si>
  <si>
    <t>Program Pelayanan Administrasi perkantoran</t>
  </si>
  <si>
    <t>Penyediaan Jasa Surat Menyurat</t>
  </si>
  <si>
    <t xml:space="preserve">Terlaksananya administrasi surat menyurat </t>
  </si>
  <si>
    <t>Penyediaan Jasa Komunikasi,Sumberdaya air dan listrik</t>
  </si>
  <si>
    <t xml:space="preserve">Tersedianya jasa komunikasi, air dan listrik </t>
  </si>
  <si>
    <t>Penyediaan Jasa peralatan dan perlengkapan kantor</t>
  </si>
  <si>
    <t xml:space="preserve">Tersedianya jasa peralatan dan perlengkapan kantor </t>
  </si>
  <si>
    <t>Penyediaan Jasa kebersihan kantor</t>
  </si>
  <si>
    <t xml:space="preserve">Terlaksananya jasa kebersihan kantor </t>
  </si>
  <si>
    <t>Penyediaan alat tulis kantor</t>
  </si>
  <si>
    <t xml:space="preserve">Tersedianya alat tulis kantor untuk administrasi kantor </t>
  </si>
  <si>
    <t>Penyediaan Barang cetakan dan Penggandaan</t>
  </si>
  <si>
    <t xml:space="preserve">Tersedianya barang cetakan dan penggandaan </t>
  </si>
  <si>
    <t>Penyediaan Komponen instalasi listrik/penerangan bangunan kantor</t>
  </si>
  <si>
    <t xml:space="preserve">Tersedianya instalasi listrik kantor </t>
  </si>
  <si>
    <t>Penyediaan Peralatan dan perlengkapan kantor</t>
  </si>
  <si>
    <t xml:space="preserve">Tersedianya peralatan dan perlengkapan kantor </t>
  </si>
  <si>
    <t>Penyediaan Bahan bacaan dan peraturan perundang-undangan</t>
  </si>
  <si>
    <t>Tersedianya bahan bacaan dan peraturan perundang-undangan</t>
  </si>
  <si>
    <t>Penyediaan Makanan dan minuman</t>
  </si>
  <si>
    <t>Tersedianya makan dan minum rapat</t>
  </si>
  <si>
    <t>Rapat-rapat koordinasi dan konsultasi keluar dan dalam daerah</t>
  </si>
  <si>
    <t>Terlaksananya rapat koordinasi dan konsultasi keluar dan dalam Provinsi</t>
  </si>
  <si>
    <t>Penyediaan Jasa Pengamanan Kantor</t>
  </si>
  <si>
    <t>Tersedianya jasa pengamanan kantor</t>
  </si>
  <si>
    <t>Penyediaan Jasa Pembinaan Fisik dan Mental Aparatur</t>
  </si>
  <si>
    <t>Tersedianya pembinaan mental fisik aparatur</t>
  </si>
  <si>
    <t>Padang</t>
  </si>
  <si>
    <t>1 Tahun</t>
  </si>
  <si>
    <t>Urusan Pilihan</t>
  </si>
  <si>
    <t xml:space="preserve">Inspektorat Provinsi </t>
  </si>
  <si>
    <t xml:space="preserve">Penyediaan jasa Sopir Kantor </t>
  </si>
  <si>
    <t>Rencana Tahun 2014</t>
  </si>
  <si>
    <t>Penytediaan Peralatan Rumah Tangga</t>
  </si>
  <si>
    <t>Tersedianya Peralatan Rumah Tangga</t>
  </si>
  <si>
    <t>Prakiraan Maju Rencana Tahun 2015</t>
  </si>
  <si>
    <t>V</t>
  </si>
  <si>
    <t xml:space="preserve">Program Peningkatan Sarana dan Prasarana </t>
  </si>
  <si>
    <t>Pengadaan Kendaraan Dinas</t>
  </si>
  <si>
    <t>Pengadaan Meubiler</t>
  </si>
  <si>
    <t>Pengadaan Komputer dan Jaringan Komputerisasi</t>
  </si>
  <si>
    <t>Terlaksananya pengadaan komputer dan jaringan komputerisasi</t>
  </si>
  <si>
    <t>Pengadaan alat studio, alat komunikasi dan alat informasi</t>
  </si>
  <si>
    <t>Tersedianya alat studio, alat komunikasi dan alat informasi</t>
  </si>
  <si>
    <t>Pemeliharaan rutin/berkala Kendaraan Dinas Operasional</t>
  </si>
  <si>
    <t xml:space="preserve">Terlaksananya pemeliharaan rutin/berkala kendaraan dinas operasional </t>
  </si>
  <si>
    <t>Pemeliharaan rutin/berkala Mubiler</t>
  </si>
  <si>
    <t xml:space="preserve">Terlaksananya pemeliharaan rutin/berkala mubiler </t>
  </si>
  <si>
    <t>Pemeliharaan rutin/berkala komputer dan jaringan komputerisasi</t>
  </si>
  <si>
    <t>Terlaksananya pemeliharaan rutin/berkala komputer dan jaringan komputerisasi</t>
  </si>
  <si>
    <t>Pemeliharaan rutin/berkala alat studio, alat komunikasi dan alat informasi</t>
  </si>
  <si>
    <t>Terlaksananya pemeliharaan rutin/berkala alat studio, alat komunikasi dan alat informasi</t>
  </si>
  <si>
    <t>Pemeliharaan rutin/berkala Peralatan dan Perlengkapan Gedung Kantor</t>
  </si>
  <si>
    <t>Terlaksananya pemeliharaan rutin/berkala peralatan dan perlengkapan gedung kantor</t>
  </si>
  <si>
    <t>Pengelolaan Pengawasan dan Pengendalian Aset SKPD</t>
  </si>
  <si>
    <t xml:space="preserve">Terlaksananya pengelolaan pengawasan dan pengendalian aset SKPD </t>
  </si>
  <si>
    <t>Terlaksananya Pengadaan Kendaraan Dinas Operasional Untuk Pengawasan</t>
  </si>
  <si>
    <t>2 Unit</t>
  </si>
  <si>
    <t>Terlaksananya Pengadaan Meubiler</t>
  </si>
  <si>
    <t>2 Unit Meja Kerja,dan Kursi Kerja</t>
  </si>
  <si>
    <t>2 unit Laptop dan 1 Unit Printer</t>
  </si>
  <si>
    <t>1 Sound Sistem</t>
  </si>
  <si>
    <t>7 Unit</t>
  </si>
  <si>
    <t>8 Unit</t>
  </si>
  <si>
    <t>51 Unit Komputer dan Jaringan</t>
  </si>
  <si>
    <t>4 Unit, 6 kali</t>
  </si>
  <si>
    <t>21 Unit AC,1 kali cuci gorden</t>
  </si>
  <si>
    <t>Program Peningkatan Disiplin Aparatur</t>
  </si>
  <si>
    <t>Pengadaan Pakaian dinas Beserta Perlengkapannya</t>
  </si>
  <si>
    <t>Tersedianya pakaian dinas aparatur beserta perlengkapannya</t>
  </si>
  <si>
    <t>90 Orang</t>
  </si>
  <si>
    <t>Program Peningkatan Kapasitas Sumber Daya Aparatur</t>
  </si>
  <si>
    <t>Bimbingan teknis implementasi peraturan perundang-undangan</t>
  </si>
  <si>
    <t>Terlaksananya bimbingan teknis implementasi peraturan perundang-undangan</t>
  </si>
  <si>
    <t>Sosialisasi Peraturan Perundang-undangan</t>
  </si>
  <si>
    <t>Terlaksananya sosialisasi peraturan perundang-undangan</t>
  </si>
  <si>
    <t>22 Orang</t>
  </si>
  <si>
    <t>40 Orang 2 Kali</t>
  </si>
  <si>
    <t>Terlaksananya penatausahaan keuangan SKPD selama 12 bulan</t>
  </si>
  <si>
    <t xml:space="preserve">Penatausahaan keuangan SKPD </t>
  </si>
  <si>
    <t>Program Peningkatan Pengembangan Sistem Pelaporan Capaian Kinerja dan Keuangan</t>
  </si>
  <si>
    <t>11 Orang</t>
  </si>
  <si>
    <t>Program Implementasi Penanganan Pengaduan Masyarakat</t>
  </si>
  <si>
    <t>Peningkatan Koordinasi penanganan pengaduan masyarakat</t>
  </si>
  <si>
    <t>Terlaksananya peningkatan koordinasi penanganan pengaduan masyarakat</t>
  </si>
  <si>
    <t>20 Kasus</t>
  </si>
  <si>
    <t>Program Peningkatan Fungsi Pengawasan dan Penegakan Hukum</t>
  </si>
  <si>
    <t>Peningkatan pemeriksaan Reviu dan Evaluasi</t>
  </si>
  <si>
    <t>Terlaksananya peningkatan pemeriksaan reviu dan evaluasi</t>
  </si>
  <si>
    <t>Peningkatan Evaluasi tindak lanjut hasil pemeriksaan</t>
  </si>
  <si>
    <t>Terlaksananya peningkatan evaluasi dan tindak lanjut hasil pemeriksaan</t>
  </si>
  <si>
    <t>Pengembangan dan peningkatan wawasan aparatur pengawasan</t>
  </si>
  <si>
    <t>Terlaksananya pengembangan dan peningkatan wawasan aparatur pengawasan</t>
  </si>
  <si>
    <t>Pemantapan Perencanaan, Koordinasi dan Administrasi Pengawasan</t>
  </si>
  <si>
    <t>Terselenggaranya pemantapan perencanaan, koordinasi dan administrasi pengawasan</t>
  </si>
  <si>
    <t>Evaluasi Penyelenggaraan Pemerintah Daerah (EPPD)</t>
  </si>
  <si>
    <t>Terlaksananya evaluasi penyelenggaraan pemerintah daerah</t>
  </si>
  <si>
    <t>Sistem Pengendalian Interen Pemerintah (SPIP)</t>
  </si>
  <si>
    <t>Terlaksananya sistem pengendalian internal pemerintah</t>
  </si>
  <si>
    <t>Rapat konsolidasi dan Pemutakhiran data Tindak Lanjut Hasil Pemeriksaan (PDTLHP)</t>
  </si>
  <si>
    <t>Terlaksananya konsolidasi dan pemutakhiran data tindak lanjut hasil pemeriksaan</t>
  </si>
  <si>
    <t>workshop Assesor Penilaian Mandiri Pelaksanaan reformasi Birokrasi (PMPRB)</t>
  </si>
  <si>
    <t>Terlaksananya Workshop assesor penilaian mandiri pelaksanaan reformasi birokrasi</t>
  </si>
  <si>
    <t>61 Obrik</t>
  </si>
  <si>
    <t>58 Orang</t>
  </si>
  <si>
    <t>63 Orang</t>
  </si>
  <si>
    <t>18 Kali Dalam Provinsi,4 Kali Luar Provinsi</t>
  </si>
  <si>
    <t>46 Kali Dalam Provinsi,4 Kali Luar Provinsi</t>
  </si>
  <si>
    <t>19 Kab/Kota</t>
  </si>
  <si>
    <t>46 SKPD</t>
  </si>
  <si>
    <t>Evaluasi Penilaian Mandiri Reformasi Birokrasi (PMPRB)</t>
  </si>
  <si>
    <t>Penyediaan Jasa sopir kantor</t>
  </si>
  <si>
    <t>Pemeliharaan rutin berkala gedung kantor</t>
  </si>
  <si>
    <t>PROVINSI SUMATERA BARAT</t>
  </si>
  <si>
    <t>Tujuan</t>
  </si>
  <si>
    <t>Indikator Sasaran</t>
  </si>
  <si>
    <t>Program/Kegiatan</t>
  </si>
  <si>
    <t>Indikator Kinerja Program (Outcome) dan Kegiatan (Output)</t>
  </si>
  <si>
    <t>Target Kinerja Program dan Kerangka Pendanaan</t>
  </si>
  <si>
    <t>Unit Kerja SKPD Penanggung Jawab</t>
  </si>
  <si>
    <t>Target</t>
  </si>
  <si>
    <t>Kondisi Kinerja pada akhir periode Renstra SKPD</t>
  </si>
  <si>
    <t xml:space="preserve">Terlaksananya jasa kebersihan </t>
  </si>
  <si>
    <t>Tersedianya tenaga sopir</t>
  </si>
  <si>
    <t>Pemeliharaan rutin/berkala Peralatan dan Perlengkapan Kantor</t>
  </si>
  <si>
    <t xml:space="preserve">Terlaksananya pemeliharaan mubiler </t>
  </si>
  <si>
    <t>Terlaksananya dan terselenggaranya mekanisme aset dengan baik</t>
  </si>
  <si>
    <t>Tersedianya pakaian dinas</t>
  </si>
  <si>
    <t>Jumlah peserta bimtek yang terkirim ke luar provinsi</t>
  </si>
  <si>
    <t>Prosentase kasus yang ditangani dan diselesaikan</t>
  </si>
  <si>
    <t>Pembinaan Zona Integritas Menuju Wilayah Bebas Korupsi (WBK)</t>
  </si>
  <si>
    <t>Penyusunan Peraturan Daerah Tata Cara Penuntutan Ganti Kerugian Daerah</t>
  </si>
  <si>
    <t>Tersusunnya Perda tata cara penuntutan ganti kerugian daerah</t>
  </si>
  <si>
    <t>1. Meningkatnya peran Inspektorat Provinsi dalam penyelesaian pengaduan masyarakat dan pemeriksaan dengan tujuan tertentu</t>
  </si>
  <si>
    <t>2. Meningkatnya ketaatan terhadap peraturan Perundang-undangan dalam tata kelola Pemerintah Daerah</t>
  </si>
  <si>
    <t>1. Prosentase pengaduan masyarakat dan pemeriksaan dengan tujuan tertentu yang dapat ditangani dalam waktu sesuai standar</t>
  </si>
  <si>
    <t>Terwujudnya Akuntabilitas Pemerintah yang baik dan bersih di Provinsi Sumatera Barat</t>
  </si>
  <si>
    <t>NIP. 19570925 198312 1 001</t>
  </si>
  <si>
    <t>H. Erizal, SH</t>
  </si>
  <si>
    <t>Pembina Utama Madya</t>
  </si>
  <si>
    <t>3. Meningkatnya Akuntabilitas kinerja instansi pemerintah Provinsi Sumatera Barat</t>
  </si>
  <si>
    <t>4. Meningkatnya penerapan Sistem Pengendalian Interen Pemerintah pada Provinsi Sumatera Barat</t>
  </si>
  <si>
    <t>5. Meningkatnya pembangunan zona integritas pada SKPD Provinsi Sumatera Barat</t>
  </si>
  <si>
    <t>6. Meningkatnya Penilaian Mandiri Pelaksanaan Reformasi Birokrasi</t>
  </si>
  <si>
    <t>2a. Persentase SKPD yang Bebas dari penyimpangan material</t>
  </si>
  <si>
    <t>2b. Persentase SKPD yang bebas dari penyimpangan aset</t>
  </si>
  <si>
    <t>2c. Persentase Rekomendasi atas temuan hasil pemeriksaan di pemerintahan provinsi yang dapat ditindaklanjuti</t>
  </si>
  <si>
    <t>3. Hasil evaluasi SAKIP SKPD dengan nilai B keatas</t>
  </si>
  <si>
    <t>4. Tingkat Maturitas Sistem Pengendalian Interen Pemerintah</t>
  </si>
  <si>
    <t>5. SKPD yang telah dikembangkan menjadi zona integritas menuju WBK/WBBM</t>
  </si>
  <si>
    <t>Prosentase Berfungsinya Sarana dan Prasarana Aparatur</t>
  </si>
  <si>
    <t xml:space="preserve">Program Peningkatan Sarana dan Prasarana Aparatur </t>
  </si>
  <si>
    <t>-</t>
  </si>
  <si>
    <t>Prosentase Disiplin Aparatur Dalam Berpakaian Dinas</t>
  </si>
  <si>
    <t>Rata-rata Lama PNS Mengikuti Diklat</t>
  </si>
  <si>
    <t>Tingkat Kesesuaian Pelaporan Capaian Kinerja Pada Unit Kinerja SKPD</t>
  </si>
  <si>
    <t>Data Capaian Pada Awal Tahun Perencanaan (2015)</t>
  </si>
  <si>
    <t>Pengaduan Masyarakat yang Dapat Ditangani</t>
  </si>
  <si>
    <t>Penyediaan Jasa Kebersihan, Pengamanan, dan Sopir Kantor</t>
  </si>
  <si>
    <t>Pengadaan Peralatan dan Perlengkapan Kantor</t>
  </si>
  <si>
    <t>Program Perencanaan, Pengelolaan, Pengawasan dan Pengendalian Kegiatan dan Aset</t>
  </si>
  <si>
    <t>Pengelolaan Pengawasan dan Pengendalian Asset OPD</t>
  </si>
  <si>
    <t>Terlaksana dan terselenggaranya mekanisme aset dengan baik</t>
  </si>
  <si>
    <t>Terpenuhinya peningkatan pengelolaan, pengawasan dan pengendalian aset SKPD</t>
  </si>
  <si>
    <t>INSPEKTUR,</t>
  </si>
  <si>
    <t>2a. Persentase OPD yang Bebas dari penyimpangan material</t>
  </si>
  <si>
    <t>Inspektorat  Daerah Provinsi</t>
  </si>
  <si>
    <t>Inspektorat Daerah Provinsi</t>
  </si>
  <si>
    <t>Sosialisasi Peraturan Daerah Tata Cara Penuntutan Ganti Kerugian Daerah</t>
  </si>
  <si>
    <t>Terselenggaranya Sosialisasi Perda tata cara penuntutan ganti kerugian daerah</t>
  </si>
  <si>
    <t>Nilai Evaluasi SAKIP OPD</t>
  </si>
  <si>
    <t>Tingkat Akurasi, kecepatan dan keceramatan dalam pengelolaan keuangan</t>
  </si>
  <si>
    <t>Persentase kesesuaian usulan Renja dan Renstra OPD</t>
  </si>
  <si>
    <t>Persentase kesesuaian usulan Renja dan RPJMD</t>
  </si>
  <si>
    <t>Penyusunan Lap Capaian Kinerja dan Ikthtisar Realisasi Kinerja OPD</t>
  </si>
  <si>
    <t>Penatausahaan keuanganOPD</t>
  </si>
  <si>
    <t>Terlaksananya penyusunan Laporan Capaian Kinerja dan ikhtisar realisasi kinerja dengan baik</t>
  </si>
  <si>
    <t>Terlaksana dan terselenggaranya mekanisme penatausahaan keuangan OPD dengan baik</t>
  </si>
  <si>
    <t>Penurunan nilai kerugian daerah</t>
  </si>
  <si>
    <t>Rekomendasi atas LHP yang ditindaklanjuti</t>
  </si>
  <si>
    <t>Evaluasi SPIP dan Pencegahan Korupsi</t>
  </si>
  <si>
    <t>Pengendalian Gratifikasi</t>
  </si>
  <si>
    <t>Pengelolaan LHKPN dan LHKASN</t>
  </si>
  <si>
    <t>Pelaksanaan Rencana Aksi Daerah Pencegahan dan Pemberantasan Korupsi (RAD PPK) Provinsi Sumatera Barat</t>
  </si>
  <si>
    <t>Operasional Saber Pungli</t>
  </si>
  <si>
    <t>Koordinasi Tim Pengawal dan Pengamanan Pemerintah dan Pembangunan Daerah (TP4D) dengan Kejaksaan</t>
  </si>
  <si>
    <t>Persentase Pelayanan Administrasi Perkantoran</t>
  </si>
  <si>
    <t>Pengadaan Sistem Informasi Hasil Pengawasan</t>
  </si>
  <si>
    <t>Tersedianya Sistem Informasi Hasil Pengawasan</t>
  </si>
  <si>
    <t>Peningkatan Kapabilitas APIP</t>
  </si>
  <si>
    <t>Tersedianya Komputer dan Jaringan Komputerisasi</t>
  </si>
  <si>
    <t>Terlaksananya Kapabilitas APIP</t>
  </si>
  <si>
    <t>1. Meningkatnya tata kelola organisasi</t>
  </si>
  <si>
    <t>1. Nilai evaluasi akuntabilitas kinerja</t>
  </si>
  <si>
    <t>2. Persentase capaian realisasi fisik dan keuangan pelaksanaan program/kegiatan</t>
  </si>
  <si>
    <t>2. Meningkatnya tata kelola pemerintahan daerah dibidang pengawasan</t>
  </si>
  <si>
    <t>2b. ersentase OPD yang bebas dari penyimpangan aset</t>
  </si>
  <si>
    <t>2d. Prosentase pengaduan masyarakat dan pemeriksaan dengan tujuan tertentu yang ditangani dalam waktu sesuai standar</t>
  </si>
  <si>
    <t>2e. Hasil evaluasi Akuntabilitas Kinerja OPD dengan nilai B keatas</t>
  </si>
  <si>
    <t>3. Meningkatnya penerapan Sistem Pengendalian Interen Pemerintah pada Provinsi Sumatera Barat</t>
  </si>
  <si>
    <t>4. Meningkatnya pembangunan zona integritas pada OPD Provinsi Sumatera Barat</t>
  </si>
  <si>
    <t>5. Meningkatnya Kapabilitas Aparat Pengawasan Intern Pemerintahan (APIP) Provinsi Sumatera Barat</t>
  </si>
  <si>
    <t>3. Tingkat Maturitas Sistem Pengendalian Interen Pemerintah</t>
  </si>
  <si>
    <t>4. OPD yang telah dikembangkan menjadi zona integritas menuju WBK/WBBM</t>
  </si>
  <si>
    <t>5. Tingkat Kapabilitas Aparat Pengawasan Intern Pemerintahan (APIP) Provinsi Sumatera Barat</t>
  </si>
  <si>
    <t>Tabel T-C.27</t>
  </si>
  <si>
    <t>RENCANA PROGRAM, KEGIATAN, DAN PENDANAAN INSPEKTORAT DAERAH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</si>
</sst>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0"/>
      <name val="Arial"/>
    </font>
    <font>
      <sz val="10"/>
      <name val="Arial"/>
      <family val="2"/>
    </font>
    <font>
      <sz val="8"/>
      <color indexed="8"/>
      <name val="Franklin Gothic Book"/>
      <family val="2"/>
    </font>
    <font>
      <sz val="7"/>
      <color indexed="8"/>
      <name val="Franklin Gothic Book"/>
      <family val="2"/>
    </font>
    <font>
      <sz val="9"/>
      <color indexed="8"/>
      <name val="Franklin Gothic Book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8"/>
      <color indexed="8"/>
      <name val="Franklin Gothic Book"/>
      <family val="2"/>
    </font>
    <font>
      <b/>
      <i/>
      <sz val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sz val="8"/>
      <name val="Arial Narrow"/>
      <family val="2"/>
    </font>
    <font>
      <sz val="10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sz val="6"/>
      <name val="Tahoma"/>
      <family val="2"/>
    </font>
    <font>
      <sz val="4"/>
      <name val="Tahoma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6">
    <xf numFmtId="0" fontId="0" fillId="0" borderId="0" xfId="0"/>
    <xf numFmtId="0" fontId="5" fillId="0" borderId="0" xfId="0" applyFont="1" applyAlignment="1"/>
    <xf numFmtId="0" fontId="5" fillId="0" borderId="0" xfId="0" applyFon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left" vertical="top" wrapText="1" readingOrder="1"/>
    </xf>
    <xf numFmtId="0" fontId="9" fillId="0" borderId="2" xfId="0" applyFont="1" applyFill="1" applyBorder="1" applyAlignment="1">
      <alignment vertical="top" wrapText="1"/>
    </xf>
    <xf numFmtId="164" fontId="2" fillId="0" borderId="1" xfId="1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0" fontId="9" fillId="0" borderId="3" xfId="0" applyFont="1" applyFill="1" applyBorder="1" applyAlignment="1">
      <alignment horizontal="left" vertical="top" wrapText="1" readingOrder="1"/>
    </xf>
    <xf numFmtId="0" fontId="9" fillId="0" borderId="3" xfId="0" applyFont="1" applyFill="1" applyBorder="1" applyAlignment="1">
      <alignment horizontal="right" vertical="top"/>
    </xf>
    <xf numFmtId="0" fontId="9" fillId="0" borderId="3" xfId="0" applyFont="1" applyFill="1" applyBorder="1" applyAlignment="1">
      <alignment wrapText="1"/>
    </xf>
    <xf numFmtId="9" fontId="4" fillId="0" borderId="1" xfId="0" applyNumberFormat="1" applyFont="1" applyBorder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center" wrapText="1"/>
    </xf>
    <xf numFmtId="0" fontId="9" fillId="0" borderId="4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 readingOrder="1"/>
    </xf>
    <xf numFmtId="0" fontId="9" fillId="0" borderId="1" xfId="0" applyFont="1" applyFill="1" applyBorder="1" applyAlignment="1">
      <alignment vertical="top" wrapText="1"/>
    </xf>
    <xf numFmtId="0" fontId="3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right" vertical="top" wrapText="1"/>
    </xf>
    <xf numFmtId="0" fontId="9" fillId="0" borderId="5" xfId="0" applyFont="1" applyFill="1" applyBorder="1" applyAlignment="1">
      <alignment horizontal="left" vertical="top" wrapText="1" readingOrder="1"/>
    </xf>
    <xf numFmtId="0" fontId="8" fillId="0" borderId="6" xfId="0" applyFont="1" applyFill="1" applyBorder="1" applyAlignment="1">
      <alignment horizontal="left" vertical="top" wrapText="1" readingOrder="1"/>
    </xf>
    <xf numFmtId="0" fontId="11" fillId="0" borderId="7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right" vertical="top"/>
    </xf>
    <xf numFmtId="0" fontId="9" fillId="0" borderId="5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right" vertical="top"/>
    </xf>
    <xf numFmtId="0" fontId="9" fillId="0" borderId="5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top" wrapText="1" readingOrder="1"/>
    </xf>
    <xf numFmtId="0" fontId="11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top" wrapText="1" readingOrder="1"/>
    </xf>
    <xf numFmtId="0" fontId="14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wrapText="1"/>
    </xf>
    <xf numFmtId="0" fontId="13" fillId="0" borderId="6" xfId="0" applyFont="1" applyFill="1" applyBorder="1" applyAlignment="1">
      <alignment horizontal="right"/>
    </xf>
    <xf numFmtId="0" fontId="9" fillId="0" borderId="6" xfId="0" applyFont="1" applyFill="1" applyBorder="1" applyAlignment="1">
      <alignment horizontal="right" vertical="top"/>
    </xf>
    <xf numFmtId="0" fontId="2" fillId="0" borderId="6" xfId="0" applyFont="1" applyBorder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164" fontId="10" fillId="0" borderId="5" xfId="0" applyNumberFormat="1" applyFont="1" applyBorder="1" applyAlignment="1">
      <alignment horizontal="justify" wrapText="1"/>
    </xf>
    <xf numFmtId="0" fontId="15" fillId="0" borderId="0" xfId="0" applyFont="1"/>
    <xf numFmtId="0" fontId="7" fillId="0" borderId="0" xfId="0" applyFont="1"/>
    <xf numFmtId="0" fontId="16" fillId="0" borderId="0" xfId="0" applyFont="1" applyAlignment="1">
      <alignment horizontal="justify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/>
    <xf numFmtId="0" fontId="21" fillId="2" borderId="1" xfId="0" applyFont="1" applyFill="1" applyBorder="1" applyAlignment="1">
      <alignment horizontal="center" wrapText="1"/>
    </xf>
    <xf numFmtId="0" fontId="21" fillId="2" borderId="5" xfId="0" applyFont="1" applyFill="1" applyBorder="1" applyAlignment="1">
      <alignment horizontal="center" wrapText="1"/>
    </xf>
    <xf numFmtId="0" fontId="21" fillId="2" borderId="10" xfId="0" applyFont="1" applyFill="1" applyBorder="1" applyAlignment="1">
      <alignment horizontal="center" wrapText="1"/>
    </xf>
    <xf numFmtId="0" fontId="21" fillId="0" borderId="1" xfId="0" applyFont="1" applyBorder="1" applyAlignment="1">
      <alignment horizontal="center" vertical="top" wrapText="1"/>
    </xf>
    <xf numFmtId="0" fontId="21" fillId="3" borderId="1" xfId="0" applyFont="1" applyFill="1" applyBorder="1" applyAlignment="1">
      <alignment vertical="top" wrapText="1"/>
    </xf>
    <xf numFmtId="0" fontId="21" fillId="3" borderId="1" xfId="0" applyFont="1" applyFill="1" applyBorder="1" applyAlignment="1">
      <alignment horizontal="right" vertical="top" wrapText="1"/>
    </xf>
    <xf numFmtId="0" fontId="21" fillId="3" borderId="8" xfId="0" applyFont="1" applyFill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21" fillId="0" borderId="12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 wrapText="1"/>
    </xf>
    <xf numFmtId="41" fontId="22" fillId="0" borderId="13" xfId="0" applyNumberFormat="1" applyFont="1" applyBorder="1" applyAlignment="1">
      <alignment vertical="top"/>
    </xf>
    <xf numFmtId="164" fontId="22" fillId="0" borderId="13" xfId="1" applyNumberFormat="1" applyFont="1" applyBorder="1" applyAlignment="1">
      <alignment vertical="top"/>
    </xf>
    <xf numFmtId="0" fontId="22" fillId="0" borderId="9" xfId="0" applyFont="1" applyFill="1" applyBorder="1" applyAlignment="1">
      <alignment horizontal="center" vertical="top" wrapText="1"/>
    </xf>
    <xf numFmtId="0" fontId="22" fillId="0" borderId="9" xfId="0" applyFont="1" applyFill="1" applyBorder="1" applyAlignment="1">
      <alignment horizontal="left" vertical="top" wrapText="1"/>
    </xf>
    <xf numFmtId="41" fontId="21" fillId="0" borderId="9" xfId="0" applyNumberFormat="1" applyFont="1" applyBorder="1" applyAlignment="1">
      <alignment vertical="top" wrapText="1"/>
    </xf>
    <xf numFmtId="41" fontId="22" fillId="0" borderId="9" xfId="0" applyNumberFormat="1" applyFont="1" applyBorder="1" applyAlignment="1">
      <alignment vertical="top" wrapText="1"/>
    </xf>
    <xf numFmtId="41" fontId="6" fillId="0" borderId="9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41" fontId="21" fillId="0" borderId="2" xfId="0" applyNumberFormat="1" applyFont="1" applyBorder="1" applyAlignment="1">
      <alignment vertical="top" wrapText="1"/>
    </xf>
    <xf numFmtId="41" fontId="6" fillId="0" borderId="2" xfId="0" applyNumberFormat="1" applyFont="1" applyFill="1" applyBorder="1" applyAlignment="1">
      <alignment vertical="top" wrapText="1"/>
    </xf>
    <xf numFmtId="41" fontId="21" fillId="0" borderId="2" xfId="0" applyNumberFormat="1" applyFont="1" applyFill="1" applyBorder="1" applyAlignment="1">
      <alignment vertical="top" wrapText="1"/>
    </xf>
    <xf numFmtId="41" fontId="6" fillId="4" borderId="2" xfId="0" applyNumberFormat="1" applyFont="1" applyFill="1" applyBorder="1" applyAlignment="1">
      <alignment vertical="top"/>
    </xf>
    <xf numFmtId="41" fontId="6" fillId="0" borderId="2" xfId="0" applyNumberFormat="1" applyFont="1" applyBorder="1" applyAlignment="1">
      <alignment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vertical="top" wrapText="1"/>
    </xf>
    <xf numFmtId="41" fontId="21" fillId="0" borderId="7" xfId="0" applyNumberFormat="1" applyFont="1" applyBorder="1" applyAlignment="1">
      <alignment vertical="top" wrapText="1"/>
    </xf>
    <xf numFmtId="41" fontId="6" fillId="0" borderId="7" xfId="0" applyNumberFormat="1" applyFont="1" applyFill="1" applyBorder="1" applyAlignment="1">
      <alignment vertical="top" wrapText="1"/>
    </xf>
    <xf numFmtId="41" fontId="21" fillId="0" borderId="7" xfId="0" applyNumberFormat="1" applyFont="1" applyFill="1" applyBorder="1" applyAlignment="1">
      <alignment vertical="top" wrapText="1"/>
    </xf>
    <xf numFmtId="41" fontId="21" fillId="0" borderId="1" xfId="0" applyNumberFormat="1" applyFont="1" applyBorder="1" applyAlignment="1">
      <alignment vertical="top" wrapText="1"/>
    </xf>
    <xf numFmtId="0" fontId="21" fillId="0" borderId="6" xfId="0" applyFont="1" applyBorder="1" applyAlignment="1">
      <alignment horizontal="center" vertical="top" wrapText="1"/>
    </xf>
    <xf numFmtId="41" fontId="21" fillId="0" borderId="6" xfId="0" applyNumberFormat="1" applyFont="1" applyBorder="1" applyAlignment="1">
      <alignment vertical="top" wrapText="1"/>
    </xf>
    <xf numFmtId="41" fontId="20" fillId="0" borderId="6" xfId="0" applyNumberFormat="1" applyFont="1" applyBorder="1" applyAlignment="1">
      <alignment vertical="top" wrapText="1"/>
    </xf>
    <xf numFmtId="41" fontId="6" fillId="0" borderId="2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horizontal="left" vertical="top" wrapText="1"/>
    </xf>
    <xf numFmtId="41" fontId="6" fillId="0" borderId="6" xfId="0" applyNumberFormat="1" applyFont="1" applyBorder="1" applyAlignment="1">
      <alignment vertical="top" wrapText="1"/>
    </xf>
    <xf numFmtId="41" fontId="6" fillId="0" borderId="2" xfId="1" applyNumberFormat="1" applyFont="1" applyFill="1" applyBorder="1" applyAlignment="1">
      <alignment vertical="top"/>
    </xf>
    <xf numFmtId="41" fontId="6" fillId="0" borderId="2" xfId="2" applyNumberFormat="1" applyFont="1" applyFill="1" applyBorder="1" applyAlignment="1">
      <alignment vertical="top"/>
    </xf>
    <xf numFmtId="41" fontId="6" fillId="0" borderId="2" xfId="0" quotePrefix="1" applyNumberFormat="1" applyFont="1" applyFill="1" applyBorder="1" applyAlignment="1">
      <alignment vertical="top" wrapText="1"/>
    </xf>
    <xf numFmtId="41" fontId="21" fillId="0" borderId="2" xfId="0" quotePrefix="1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9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41" fontId="21" fillId="0" borderId="3" xfId="0" applyNumberFormat="1" applyFont="1" applyBorder="1" applyAlignment="1">
      <alignment vertical="top" wrapText="1"/>
    </xf>
    <xf numFmtId="41" fontId="6" fillId="0" borderId="3" xfId="0" applyNumberFormat="1" applyFont="1" applyFill="1" applyBorder="1" applyAlignment="1">
      <alignment vertical="top" wrapText="1"/>
    </xf>
    <xf numFmtId="41" fontId="21" fillId="0" borderId="3" xfId="0" applyNumberFormat="1" applyFont="1" applyFill="1" applyBorder="1" applyAlignment="1">
      <alignment vertical="top" wrapText="1"/>
    </xf>
    <xf numFmtId="41" fontId="6" fillId="4" borderId="3" xfId="1" quotePrefix="1" applyNumberFormat="1" applyFont="1" applyFill="1" applyBorder="1" applyAlignment="1">
      <alignment vertical="top"/>
    </xf>
    <xf numFmtId="0" fontId="6" fillId="0" borderId="6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vertical="top" wrapText="1"/>
    </xf>
    <xf numFmtId="41" fontId="6" fillId="0" borderId="6" xfId="0" applyNumberFormat="1" applyFont="1" applyFill="1" applyBorder="1" applyAlignment="1">
      <alignment vertical="top" wrapText="1"/>
    </xf>
    <xf numFmtId="41" fontId="21" fillId="0" borderId="6" xfId="0" applyNumberFormat="1" applyFont="1" applyFill="1" applyBorder="1" applyAlignment="1">
      <alignment vertical="top" wrapText="1"/>
    </xf>
    <xf numFmtId="41" fontId="6" fillId="4" borderId="6" xfId="1" quotePrefix="1" applyNumberFormat="1" applyFont="1" applyFill="1" applyBorder="1" applyAlignment="1">
      <alignment vertical="top"/>
    </xf>
    <xf numFmtId="41" fontId="6" fillId="4" borderId="3" xfId="0" quotePrefix="1" applyNumberFormat="1" applyFont="1" applyFill="1" applyBorder="1" applyAlignment="1">
      <alignment vertical="top"/>
    </xf>
    <xf numFmtId="0" fontId="6" fillId="0" borderId="4" xfId="0" applyFont="1" applyFill="1" applyBorder="1" applyAlignment="1">
      <alignment horizontal="center" vertical="top"/>
    </xf>
    <xf numFmtId="41" fontId="21" fillId="0" borderId="4" xfId="0" applyNumberFormat="1" applyFont="1" applyBorder="1" applyAlignment="1">
      <alignment vertical="top" wrapText="1"/>
    </xf>
    <xf numFmtId="41" fontId="6" fillId="0" borderId="4" xfId="2" applyNumberFormat="1" applyFont="1" applyFill="1" applyBorder="1" applyAlignment="1">
      <alignment vertical="top"/>
    </xf>
    <xf numFmtId="41" fontId="21" fillId="0" borderId="4" xfId="2" applyNumberFormat="1" applyFont="1" applyFill="1" applyBorder="1" applyAlignment="1">
      <alignment vertical="top"/>
    </xf>
    <xf numFmtId="41" fontId="21" fillId="4" borderId="4" xfId="0" applyNumberFormat="1" applyFont="1" applyFill="1" applyBorder="1" applyAlignment="1">
      <alignment vertical="top"/>
    </xf>
    <xf numFmtId="0" fontId="6" fillId="0" borderId="7" xfId="0" applyFont="1" applyFill="1" applyBorder="1" applyAlignment="1">
      <alignment horizontal="center" vertical="top"/>
    </xf>
    <xf numFmtId="41" fontId="21" fillId="4" borderId="7" xfId="0" quotePrefix="1" applyNumberFormat="1" applyFont="1" applyFill="1" applyBorder="1" applyAlignment="1">
      <alignment vertical="top"/>
    </xf>
    <xf numFmtId="0" fontId="21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41" fontId="6" fillId="0" borderId="3" xfId="0" applyNumberFormat="1" applyFont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top" wrapText="1"/>
    </xf>
    <xf numFmtId="0" fontId="22" fillId="0" borderId="9" xfId="0" applyFont="1" applyFill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21" fillId="0" borderId="2" xfId="0" applyFont="1" applyBorder="1" applyAlignment="1">
      <alignment horizontal="center" vertical="top" wrapText="1"/>
    </xf>
    <xf numFmtId="41" fontId="21" fillId="0" borderId="2" xfId="0" quotePrefix="1" applyNumberFormat="1" applyFont="1" applyBorder="1" applyAlignment="1">
      <alignment vertical="top" wrapText="1"/>
    </xf>
    <xf numFmtId="41" fontId="21" fillId="0" borderId="1" xfId="0" quotePrefix="1" applyNumberFormat="1" applyFont="1" applyBorder="1" applyAlignment="1">
      <alignment vertical="top" wrapText="1"/>
    </xf>
    <xf numFmtId="0" fontId="20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1" fontId="21" fillId="0" borderId="0" xfId="0" applyNumberFormat="1" applyFont="1" applyBorder="1" applyAlignment="1">
      <alignment vertical="top" wrapText="1"/>
    </xf>
    <xf numFmtId="0" fontId="6" fillId="0" borderId="0" xfId="0" quotePrefix="1" applyFont="1" applyBorder="1" applyAlignment="1">
      <alignment horizontal="left" vertical="top" wrapText="1"/>
    </xf>
    <xf numFmtId="0" fontId="6" fillId="0" borderId="0" xfId="0" applyFont="1" applyBorder="1" applyAlignment="1">
      <alignment vertical="top"/>
    </xf>
    <xf numFmtId="41" fontId="21" fillId="0" borderId="0" xfId="0" applyNumberFormat="1" applyFont="1" applyBorder="1" applyAlignment="1">
      <alignment horizontal="right" vertical="top" wrapText="1"/>
    </xf>
    <xf numFmtId="41" fontId="21" fillId="0" borderId="0" xfId="0" quotePrefix="1" applyNumberFormat="1" applyFont="1" applyBorder="1" applyAlignment="1">
      <alignment horizontal="right" vertical="top" wrapText="1"/>
    </xf>
    <xf numFmtId="41" fontId="21" fillId="0" borderId="0" xfId="0" quotePrefix="1" applyNumberFormat="1" applyFont="1" applyBorder="1" applyAlignment="1">
      <alignment horizontal="center" vertical="top" wrapText="1"/>
    </xf>
    <xf numFmtId="0" fontId="22" fillId="0" borderId="0" xfId="0" applyFont="1"/>
    <xf numFmtId="41" fontId="20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right"/>
    </xf>
    <xf numFmtId="41" fontId="6" fillId="0" borderId="0" xfId="0" applyNumberFormat="1" applyFont="1"/>
    <xf numFmtId="41" fontId="6" fillId="0" borderId="3" xfId="2" applyNumberFormat="1" applyFont="1" applyFill="1" applyBorder="1" applyAlignment="1">
      <alignment vertical="top" wrapText="1"/>
    </xf>
    <xf numFmtId="41" fontId="6" fillId="4" borderId="3" xfId="0" applyNumberFormat="1" applyFont="1" applyFill="1" applyBorder="1" applyAlignment="1">
      <alignment vertical="top"/>
    </xf>
    <xf numFmtId="0" fontId="6" fillId="0" borderId="8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vertical="top" wrapText="1"/>
    </xf>
    <xf numFmtId="41" fontId="21" fillId="0" borderId="8" xfId="0" applyNumberFormat="1" applyFont="1" applyBorder="1" applyAlignment="1">
      <alignment vertical="top" wrapText="1"/>
    </xf>
    <xf numFmtId="0" fontId="6" fillId="0" borderId="13" xfId="0" applyFont="1" applyBorder="1"/>
    <xf numFmtId="0" fontId="21" fillId="0" borderId="6" xfId="0" applyFont="1" applyBorder="1" applyAlignment="1">
      <alignment vertical="center" wrapText="1"/>
    </xf>
    <xf numFmtId="0" fontId="6" fillId="0" borderId="9" xfId="0" applyFont="1" applyBorder="1"/>
    <xf numFmtId="0" fontId="6" fillId="0" borderId="3" xfId="0" applyFont="1" applyBorder="1"/>
    <xf numFmtId="0" fontId="6" fillId="0" borderId="1" xfId="0" applyFont="1" applyBorder="1"/>
    <xf numFmtId="41" fontId="21" fillId="0" borderId="6" xfId="0" quotePrefix="1" applyNumberFormat="1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0" fontId="21" fillId="0" borderId="5" xfId="0" applyFont="1" applyBorder="1" applyAlignment="1">
      <alignment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1" fontId="21" fillId="0" borderId="5" xfId="0" applyNumberFormat="1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41" fontId="6" fillId="0" borderId="2" xfId="0" quotePrefix="1" applyNumberFormat="1" applyFont="1" applyBorder="1" applyAlignment="1">
      <alignment vertical="top" wrapText="1"/>
    </xf>
    <xf numFmtId="41" fontId="23" fillId="0" borderId="2" xfId="0" applyNumberFormat="1" applyFont="1" applyBorder="1" applyAlignment="1">
      <alignment vertical="top" wrapText="1"/>
    </xf>
    <xf numFmtId="0" fontId="6" fillId="0" borderId="0" xfId="0" applyFont="1" applyFill="1"/>
    <xf numFmtId="41" fontId="6" fillId="0" borderId="7" xfId="0" applyNumberFormat="1" applyFont="1" applyFill="1" applyBorder="1" applyAlignment="1">
      <alignment vertical="top"/>
    </xf>
    <xf numFmtId="41" fontId="22" fillId="0" borderId="4" xfId="0" applyNumberFormat="1" applyFont="1" applyBorder="1" applyAlignment="1">
      <alignment vertical="top" wrapText="1"/>
    </xf>
    <xf numFmtId="0" fontId="22" fillId="0" borderId="4" xfId="0" applyFont="1" applyFill="1" applyBorder="1" applyAlignment="1">
      <alignment horizontal="center" vertical="top"/>
    </xf>
    <xf numFmtId="41" fontId="20" fillId="0" borderId="4" xfId="0" applyNumberFormat="1" applyFont="1" applyBorder="1" applyAlignment="1">
      <alignment vertical="top" wrapText="1"/>
    </xf>
    <xf numFmtId="0" fontId="22" fillId="0" borderId="0" xfId="0" applyFont="1" applyAlignment="1">
      <alignment wrapText="1"/>
    </xf>
    <xf numFmtId="0" fontId="6" fillId="0" borderId="6" xfId="0" applyFont="1" applyBorder="1" applyAlignment="1">
      <alignment horizontal="left" vertical="top" wrapText="1"/>
    </xf>
    <xf numFmtId="41" fontId="21" fillId="0" borderId="2" xfId="0" applyNumberFormat="1" applyFont="1" applyBorder="1" applyAlignment="1">
      <alignment vertical="top" wrapText="1"/>
    </xf>
    <xf numFmtId="0" fontId="21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22" fillId="0" borderId="4" xfId="0" applyFont="1" applyFill="1" applyBorder="1" applyAlignment="1">
      <alignment vertical="top" wrapText="1"/>
    </xf>
    <xf numFmtId="41" fontId="6" fillId="0" borderId="4" xfId="0" applyNumberFormat="1" applyFont="1" applyBorder="1" applyAlignment="1">
      <alignment vertical="top" wrapText="1"/>
    </xf>
    <xf numFmtId="0" fontId="22" fillId="0" borderId="4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wrapText="1"/>
    </xf>
    <xf numFmtId="41" fontId="6" fillId="0" borderId="2" xfId="3" applyNumberFormat="1" applyFont="1" applyFill="1" applyBorder="1" applyAlignment="1">
      <alignment vertical="top"/>
    </xf>
    <xf numFmtId="0" fontId="21" fillId="0" borderId="7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center" wrapText="1"/>
    </xf>
    <xf numFmtId="164" fontId="21" fillId="0" borderId="2" xfId="0" applyNumberFormat="1" applyFont="1" applyFill="1" applyBorder="1" applyAlignment="1">
      <alignment horizontal="right" vertical="top" wrapText="1"/>
    </xf>
    <xf numFmtId="164" fontId="6" fillId="0" borderId="14" xfId="4" applyNumberFormat="1" applyFont="1" applyFill="1" applyBorder="1" applyAlignment="1">
      <alignment horizontal="center" vertical="center"/>
    </xf>
    <xf numFmtId="41" fontId="6" fillId="0" borderId="15" xfId="3" applyNumberFormat="1" applyFont="1" applyFill="1" applyBorder="1" applyAlignment="1">
      <alignment vertical="top"/>
    </xf>
    <xf numFmtId="41" fontId="6" fillId="4" borderId="15" xfId="0" applyNumberFormat="1" applyFont="1" applyFill="1" applyBorder="1" applyAlignment="1">
      <alignment vertical="top"/>
    </xf>
    <xf numFmtId="164" fontId="6" fillId="0" borderId="2" xfId="4" applyNumberFormat="1" applyFont="1" applyFill="1" applyBorder="1" applyAlignment="1">
      <alignment horizontal="center" vertical="center"/>
    </xf>
    <xf numFmtId="0" fontId="21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6" xfId="0" applyFont="1" applyBorder="1" applyAlignment="1">
      <alignment horizontal="left" vertical="top" wrapText="1"/>
    </xf>
    <xf numFmtId="0" fontId="22" fillId="0" borderId="0" xfId="0" applyFont="1" applyAlignment="1">
      <alignment horizontal="center"/>
    </xf>
    <xf numFmtId="0" fontId="21" fillId="0" borderId="6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left" vertical="top" wrapText="1"/>
    </xf>
  </cellXfs>
  <cellStyles count="5">
    <cellStyle name="Comma" xfId="1" builtinId="3"/>
    <cellStyle name="Comma [0]" xfId="2" builtinId="6"/>
    <cellStyle name="Comma [0] 2" xfId="3"/>
    <cellStyle name="Comma 4" xf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UTIA%20RAMATRI\RENSTRA%20REVISI%20%202016-2021%20MARET%202017\TABEL%20T.VI.C.10%20%20RENCANA-PROGRA-KEGIATAN%202018-20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NSTRA%202016-2021%20HASIL%20VERIFIKASI%2018%20DES17\RKA-02%202018%20Pagu%20penambahan%20setelah%20KUAPP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16">
          <cell r="G16" t="str">
            <v>Jumlah surat terkirim selama satu tahun</v>
          </cell>
          <cell r="N16">
            <v>24300000</v>
          </cell>
          <cell r="P16">
            <v>25500000</v>
          </cell>
          <cell r="R16">
            <v>27000000</v>
          </cell>
        </row>
        <row r="17">
          <cell r="G17" t="str">
            <v>Terealisasinya pembayaran rekening listrik, air dan telepon selama 1 tahun</v>
          </cell>
          <cell r="N17">
            <v>350000000</v>
          </cell>
          <cell r="P17">
            <v>385000000</v>
          </cell>
          <cell r="R17">
            <v>400000000</v>
          </cell>
        </row>
        <row r="18">
          <cell r="G18" t="str">
            <v>Terlaksananya jasa sewa peralatan dan perlengkapan kantor</v>
          </cell>
          <cell r="N18">
            <v>1000000</v>
          </cell>
          <cell r="P18">
            <v>1000000</v>
          </cell>
          <cell r="R18">
            <v>1200000</v>
          </cell>
        </row>
        <row r="19">
          <cell r="G19" t="str">
            <v>Terlaksananya jasa kebersihan kantor, tersedianya jasa sopir kantor dan pengamanan kantor</v>
          </cell>
          <cell r="N19">
            <v>410000000</v>
          </cell>
          <cell r="P19">
            <v>410000000</v>
          </cell>
          <cell r="R19">
            <v>420000000</v>
          </cell>
        </row>
        <row r="20">
          <cell r="G20" t="str">
            <v xml:space="preserve">Tersedianya alat tulis untuk administrasi kantor </v>
          </cell>
          <cell r="N20">
            <v>91000000</v>
          </cell>
          <cell r="P20">
            <v>95000000</v>
          </cell>
          <cell r="R20">
            <v>98000000</v>
          </cell>
        </row>
        <row r="21">
          <cell r="G21" t="str">
            <v xml:space="preserve">Tersedianya barang cetakan dan penggandaan </v>
          </cell>
          <cell r="N21">
            <v>67500000</v>
          </cell>
          <cell r="P21">
            <v>70000000</v>
          </cell>
          <cell r="R21">
            <v>74250000</v>
          </cell>
        </row>
        <row r="22">
          <cell r="G22" t="str">
            <v>Jumlah komponen instalasi yang digunakan selama 1 tahun</v>
          </cell>
          <cell r="N22">
            <v>6000000</v>
          </cell>
          <cell r="P22">
            <v>7000000</v>
          </cell>
          <cell r="R22">
            <v>8000000</v>
          </cell>
        </row>
        <row r="23">
          <cell r="G23" t="str">
            <v>Tersedianya bahan bacaan dan warta perundangan</v>
          </cell>
          <cell r="N23">
            <v>35000000</v>
          </cell>
          <cell r="P23">
            <v>36000000</v>
          </cell>
          <cell r="R23">
            <v>37000000</v>
          </cell>
        </row>
        <row r="24">
          <cell r="G24" t="str">
            <v>Tersedianya makan dan minum rapat internal dan tamu</v>
          </cell>
          <cell r="N24">
            <v>49000000</v>
          </cell>
          <cell r="P24">
            <v>52000000</v>
          </cell>
          <cell r="R24">
            <v>60000000</v>
          </cell>
        </row>
        <row r="25">
          <cell r="G25" t="str">
            <v>Terlaksana dan terselenggaranya rapat- rapat koordinasi dan konsultasi keluar dan dalam Provinsi</v>
          </cell>
          <cell r="N25">
            <v>875000000</v>
          </cell>
          <cell r="P25">
            <v>918000000</v>
          </cell>
          <cell r="R25">
            <v>920000000</v>
          </cell>
        </row>
        <row r="26">
          <cell r="G26" t="str">
            <v>Terlaksanyan pembinaan fisik dan mental aparatur</v>
          </cell>
          <cell r="N26">
            <v>19000000</v>
          </cell>
          <cell r="P26">
            <v>20000000</v>
          </cell>
          <cell r="R26">
            <v>21000000</v>
          </cell>
        </row>
        <row r="29">
          <cell r="G29" t="str">
            <v>Tersedianya Kendaraan Dinas</v>
          </cell>
        </row>
        <row r="30">
          <cell r="G30" t="str">
            <v>Terlaksananya pengadaan meubeler</v>
          </cell>
        </row>
        <row r="31">
          <cell r="G31" t="str">
            <v>Tersedianya peralatan dan perlengkapan kantor</v>
          </cell>
        </row>
        <row r="33">
          <cell r="G33" t="str">
            <v>Tersedianya alat studio, alat komunikasi, dan alat informasi</v>
          </cell>
        </row>
        <row r="34">
          <cell r="G34" t="str">
            <v xml:space="preserve">Terlaksananya pemeliharaan rutin gedung kantor </v>
          </cell>
        </row>
        <row r="35">
          <cell r="G35" t="str">
            <v>Terpeliharanya kendaraan dinas operasional</v>
          </cell>
        </row>
        <row r="36">
          <cell r="G36" t="str">
            <v>Terlaksananya pemeliharaan perlengkapan kantor</v>
          </cell>
        </row>
        <row r="37">
          <cell r="G37" t="str">
            <v>Terlaksananya pemeliharaan  alat studio, komunikasi dan informasi</v>
          </cell>
        </row>
        <row r="38">
          <cell r="G38" t="str">
            <v>Terlaksananya pemeliharaan komputer dan jaringan komputerisasi</v>
          </cell>
        </row>
        <row r="54">
          <cell r="G54" t="str">
            <v>Laporan hasil pemeriksaan (LHP) yang diterbitkan dan jumlah obrik yang diperiksa</v>
          </cell>
        </row>
        <row r="55">
          <cell r="G55" t="str">
            <v>Persentase LHP yang ditindaklanjuti</v>
          </cell>
        </row>
        <row r="56">
          <cell r="G56" t="str">
            <v>Terkirimnya peserta untuk mengikuti bimtek, sosialisasi dan diklat teknis lainnya</v>
          </cell>
        </row>
        <row r="57">
          <cell r="G57" t="str">
            <v>Terselenggaranya rapat-rapat koordinasi pengawasan</v>
          </cell>
        </row>
        <row r="58">
          <cell r="G58" t="str">
            <v>Terselenggaranya evaluasi penyelenggaraan pemerintah daerah</v>
          </cell>
        </row>
        <row r="59">
          <cell r="G59" t="str">
            <v>Terselenggaranya implementasi SPIP di lingkungan Pemerintah Prov. Sumbar</v>
          </cell>
        </row>
        <row r="60">
          <cell r="G60" t="str">
            <v>Nilai evaluasi Reformasi Birokrasi</v>
          </cell>
        </row>
        <row r="61">
          <cell r="G61" t="str">
            <v>Terselenggaranya pembinaan zona integritas wilayah bebas korupsi</v>
          </cell>
        </row>
        <row r="62">
          <cell r="G62" t="str">
            <v>Terselenggaranya  Pengendalian Gratifikasi</v>
          </cell>
        </row>
        <row r="63">
          <cell r="G63" t="str">
            <v>Terselenggaranya Pengelolaan Laporan Harta Kekayaan</v>
          </cell>
        </row>
        <row r="64">
          <cell r="G64" t="str">
            <v>Terlaksananya penyusunan, pelaksanaan rencana aksi daerah pencegahan dan pemberantasan korupsi (RAD PPK) Provinsi Sumatera Barat dan Kabupaten/Kota se Sumatera Barat</v>
          </cell>
        </row>
        <row r="65">
          <cell r="G65" t="str">
            <v>Terlaksananya pengawasan terhadap pungli</v>
          </cell>
        </row>
        <row r="66">
          <cell r="G66" t="str">
            <v>Terwujudnya koordinasi TP4D dengan Kejaksaan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t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</sheetNames>
    <sheetDataSet>
      <sheetData sheetId="0"/>
      <sheetData sheetId="1">
        <row r="19">
          <cell r="S19">
            <v>149200000</v>
          </cell>
        </row>
      </sheetData>
      <sheetData sheetId="2">
        <row r="19">
          <cell r="S19">
            <v>500000000</v>
          </cell>
        </row>
      </sheetData>
      <sheetData sheetId="3">
        <row r="19">
          <cell r="S19">
            <v>150700000</v>
          </cell>
        </row>
      </sheetData>
      <sheetData sheetId="4">
        <row r="19">
          <cell r="S19">
            <v>77500000</v>
          </cell>
        </row>
      </sheetData>
      <sheetData sheetId="5"/>
      <sheetData sheetId="6">
        <row r="19">
          <cell r="S19">
            <v>106300000</v>
          </cell>
        </row>
      </sheetData>
      <sheetData sheetId="7">
        <row r="19">
          <cell r="S19">
            <v>6400000</v>
          </cell>
        </row>
      </sheetData>
      <sheetData sheetId="8">
        <row r="19">
          <cell r="S19">
            <v>80787500</v>
          </cell>
        </row>
      </sheetData>
      <sheetData sheetId="9">
        <row r="19">
          <cell r="S19">
            <v>100000000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W69"/>
  <sheetViews>
    <sheetView topLeftCell="G1" workbookViewId="0">
      <selection activeCell="H38" sqref="H38"/>
    </sheetView>
  </sheetViews>
  <sheetFormatPr defaultRowHeight="12.75" x14ac:dyDescent="0.2"/>
  <cols>
    <col min="1" max="1" width="5" customWidth="1"/>
    <col min="2" max="2" width="3.140625" customWidth="1"/>
    <col min="3" max="3" width="6.7109375" customWidth="1"/>
    <col min="4" max="4" width="11" customWidth="1"/>
    <col min="5" max="5" width="2.7109375" customWidth="1"/>
    <col min="6" max="6" width="26.140625" customWidth="1"/>
    <col min="7" max="7" width="23" customWidth="1"/>
    <col min="8" max="8" width="20.85546875" customWidth="1"/>
    <col min="9" max="9" width="8.5703125" customWidth="1"/>
    <col min="10" max="10" width="8.140625" customWidth="1"/>
    <col min="11" max="11" width="8.28515625" customWidth="1"/>
    <col min="12" max="12" width="8.140625" customWidth="1"/>
    <col min="13" max="13" width="13.7109375" customWidth="1"/>
    <col min="14" max="14" width="15.140625" customWidth="1"/>
    <col min="15" max="16" width="8.5703125" customWidth="1"/>
    <col min="17" max="17" width="13.85546875" customWidth="1"/>
    <col min="18" max="18" width="13.5703125" customWidth="1"/>
    <col min="19" max="19" width="6.42578125" customWidth="1"/>
    <col min="20" max="20" width="5.5703125" customWidth="1"/>
    <col min="21" max="21" width="7.28515625" customWidth="1"/>
    <col min="22" max="22" width="7.85546875" customWidth="1"/>
    <col min="23" max="23" width="8.5703125" customWidth="1"/>
  </cols>
  <sheetData>
    <row r="5" spans="2:23" x14ac:dyDescent="0.2">
      <c r="E5" s="199" t="s">
        <v>16</v>
      </c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</row>
    <row r="6" spans="2:23" x14ac:dyDescent="0.2">
      <c r="E6" s="199" t="s">
        <v>17</v>
      </c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</row>
    <row r="7" spans="2:23" x14ac:dyDescent="0.2">
      <c r="B7" s="196" t="s">
        <v>18</v>
      </c>
      <c r="C7" s="196"/>
      <c r="D7" s="1"/>
      <c r="E7" s="2" t="s">
        <v>24</v>
      </c>
    </row>
    <row r="8" spans="2:23" x14ac:dyDescent="0.2">
      <c r="B8" s="1" t="s">
        <v>19</v>
      </c>
      <c r="C8" s="1"/>
      <c r="D8" s="1"/>
      <c r="E8" s="2" t="s">
        <v>25</v>
      </c>
    </row>
    <row r="9" spans="2:23" x14ac:dyDescent="0.2">
      <c r="B9" s="2" t="s">
        <v>20</v>
      </c>
      <c r="C9" s="2"/>
      <c r="D9" s="2"/>
      <c r="E9" s="2" t="s">
        <v>26</v>
      </c>
    </row>
    <row r="10" spans="2:23" x14ac:dyDescent="0.2">
      <c r="B10" s="196" t="s">
        <v>21</v>
      </c>
      <c r="C10" s="196"/>
      <c r="D10" s="196"/>
      <c r="E10" s="2" t="s">
        <v>26</v>
      </c>
    </row>
    <row r="12" spans="2:23" ht="60.75" customHeight="1" x14ac:dyDescent="0.2">
      <c r="B12" s="197" t="s">
        <v>0</v>
      </c>
      <c r="C12" s="197"/>
      <c r="D12" s="197"/>
      <c r="E12" s="197"/>
      <c r="F12" s="198" t="s">
        <v>1</v>
      </c>
      <c r="G12" s="197" t="s">
        <v>2</v>
      </c>
      <c r="H12" s="197"/>
      <c r="I12" s="197" t="s">
        <v>59</v>
      </c>
      <c r="J12" s="197"/>
      <c r="K12" s="197"/>
      <c r="L12" s="197"/>
      <c r="M12" s="197"/>
      <c r="N12" s="197"/>
      <c r="O12" s="197" t="s">
        <v>62</v>
      </c>
      <c r="P12" s="197"/>
      <c r="Q12" s="197"/>
      <c r="R12" s="197"/>
      <c r="S12" s="197" t="s">
        <v>5</v>
      </c>
      <c r="T12" s="197"/>
      <c r="U12" s="197" t="s">
        <v>6</v>
      </c>
      <c r="V12" s="197" t="s">
        <v>7</v>
      </c>
      <c r="W12" s="197" t="s">
        <v>8</v>
      </c>
    </row>
    <row r="13" spans="2:23" ht="13.5" x14ac:dyDescent="0.25">
      <c r="B13" s="197"/>
      <c r="C13" s="197"/>
      <c r="D13" s="197"/>
      <c r="E13" s="197"/>
      <c r="F13" s="198"/>
      <c r="G13" s="198" t="s">
        <v>3</v>
      </c>
      <c r="H13" s="198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</row>
    <row r="14" spans="2:23" ht="13.5" x14ac:dyDescent="0.25">
      <c r="B14" s="197"/>
      <c r="C14" s="197"/>
      <c r="D14" s="197"/>
      <c r="E14" s="197"/>
      <c r="F14" s="198"/>
      <c r="G14" s="198" t="s">
        <v>4</v>
      </c>
      <c r="H14" s="198"/>
      <c r="I14" s="198" t="s">
        <v>9</v>
      </c>
      <c r="J14" s="198"/>
      <c r="K14" s="198" t="s">
        <v>10</v>
      </c>
      <c r="L14" s="198"/>
      <c r="M14" s="198" t="s">
        <v>11</v>
      </c>
      <c r="N14" s="198"/>
      <c r="O14" s="198" t="s">
        <v>10</v>
      </c>
      <c r="P14" s="198"/>
      <c r="Q14" s="198" t="s">
        <v>11</v>
      </c>
      <c r="R14" s="198"/>
      <c r="S14" s="197"/>
      <c r="T14" s="197"/>
      <c r="U14" s="197"/>
      <c r="V14" s="197"/>
      <c r="W14" s="197"/>
    </row>
    <row r="15" spans="2:23" x14ac:dyDescent="0.2">
      <c r="B15" s="195">
        <v>-1</v>
      </c>
      <c r="C15" s="195"/>
      <c r="D15" s="195"/>
      <c r="E15" s="195"/>
      <c r="F15" s="195">
        <v>-2</v>
      </c>
      <c r="G15" s="195">
        <v>-3</v>
      </c>
      <c r="H15" s="195"/>
      <c r="I15" s="195">
        <v>-4</v>
      </c>
      <c r="J15" s="195"/>
      <c r="K15" s="195">
        <v>-5</v>
      </c>
      <c r="L15" s="195"/>
      <c r="M15" s="195">
        <v>-6</v>
      </c>
      <c r="N15" s="195"/>
      <c r="O15" s="195">
        <v>-7</v>
      </c>
      <c r="P15" s="195"/>
      <c r="Q15" s="195">
        <v>-8</v>
      </c>
      <c r="R15" s="195"/>
      <c r="S15" s="4">
        <v>-9</v>
      </c>
      <c r="T15" s="4">
        <v>-10</v>
      </c>
      <c r="U15" s="195">
        <v>-11</v>
      </c>
      <c r="V15" s="195">
        <v>-12</v>
      </c>
      <c r="W15" s="195">
        <v>-13</v>
      </c>
    </row>
    <row r="16" spans="2:23" x14ac:dyDescent="0.2">
      <c r="B16" s="195"/>
      <c r="C16" s="195"/>
      <c r="D16" s="195"/>
      <c r="E16" s="195"/>
      <c r="F16" s="195"/>
      <c r="G16" s="4" t="s">
        <v>12</v>
      </c>
      <c r="H16" s="4" t="s">
        <v>13</v>
      </c>
      <c r="I16" s="4" t="s">
        <v>12</v>
      </c>
      <c r="J16" s="4" t="s">
        <v>13</v>
      </c>
      <c r="K16" s="4" t="s">
        <v>12</v>
      </c>
      <c r="L16" s="4" t="s">
        <v>13</v>
      </c>
      <c r="M16" s="4" t="s">
        <v>12</v>
      </c>
      <c r="N16" s="4" t="s">
        <v>13</v>
      </c>
      <c r="O16" s="4" t="s">
        <v>12</v>
      </c>
      <c r="P16" s="4" t="s">
        <v>13</v>
      </c>
      <c r="Q16" s="4" t="s">
        <v>12</v>
      </c>
      <c r="R16" s="4" t="s">
        <v>13</v>
      </c>
      <c r="S16" s="4" t="s">
        <v>14</v>
      </c>
      <c r="T16" s="4" t="s">
        <v>15</v>
      </c>
      <c r="U16" s="195"/>
      <c r="V16" s="195"/>
      <c r="W16" s="195"/>
    </row>
    <row r="17" spans="2:23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2:23" ht="13.5" x14ac:dyDescent="0.25">
      <c r="B18" s="4"/>
      <c r="C18" s="4"/>
      <c r="D18" s="4"/>
      <c r="E18" s="4"/>
      <c r="F18" s="13" t="s">
        <v>56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2:23" ht="7.5" customHeight="1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2:23" ht="13.5" x14ac:dyDescent="0.25">
      <c r="B20" s="4"/>
      <c r="C20" s="4"/>
      <c r="D20" s="4"/>
      <c r="E20" s="4"/>
      <c r="F20" s="13" t="s">
        <v>57</v>
      </c>
      <c r="G20" s="4"/>
      <c r="H20" s="4"/>
      <c r="I20" s="4"/>
      <c r="J20" s="4"/>
      <c r="K20" s="4"/>
      <c r="L20" s="4"/>
      <c r="M20" s="19">
        <f>SUM(M22+M38+M49+M51+M56+M59+M61)</f>
        <v>8400878335</v>
      </c>
      <c r="N20" s="19">
        <f>SUM(N22+N38+N49+N51+N56+N59+N61)</f>
        <v>7613754798</v>
      </c>
      <c r="O20" s="4"/>
      <c r="P20" s="4"/>
      <c r="Q20" s="19">
        <f>SUM(Q22+Q38+Q49+Q51+Q56+Q59+Q61)</f>
        <v>9620279235</v>
      </c>
      <c r="R20" s="19">
        <f>SUM(R22+R38+R49+R51+R56+R59+R61)</f>
        <v>8899474285</v>
      </c>
      <c r="S20" s="4"/>
      <c r="T20" s="4"/>
      <c r="U20" s="4"/>
      <c r="V20" s="4"/>
      <c r="W20" s="4"/>
    </row>
    <row r="21" spans="2:23" ht="13.5" x14ac:dyDescent="0.25">
      <c r="B21" s="4"/>
      <c r="C21" s="4"/>
      <c r="D21" s="4"/>
      <c r="E21" s="4"/>
      <c r="F21" s="5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2:23" ht="25.5" x14ac:dyDescent="0.25">
      <c r="B22" s="4"/>
      <c r="C22" s="4"/>
      <c r="D22" s="4"/>
      <c r="E22" s="4"/>
      <c r="F22" s="8" t="s">
        <v>27</v>
      </c>
      <c r="G22" s="6"/>
      <c r="H22" s="6"/>
      <c r="I22" s="6"/>
      <c r="J22" s="6"/>
      <c r="K22" s="6"/>
      <c r="L22" s="6"/>
      <c r="M22" s="12">
        <f>SUM(M23:M37)</f>
        <v>1480917385</v>
      </c>
      <c r="N22" s="12">
        <f>SUM(N23:N37)</f>
        <v>1446961385</v>
      </c>
      <c r="O22" s="6"/>
      <c r="P22" s="6"/>
      <c r="Q22" s="12">
        <f>SUM(Q23:Q37)</f>
        <v>1721319385</v>
      </c>
      <c r="R22" s="12">
        <f>SUM(R23:R37)</f>
        <v>1721319385</v>
      </c>
      <c r="S22" s="6"/>
      <c r="T22" s="6"/>
      <c r="U22" s="6"/>
      <c r="V22" s="6"/>
      <c r="W22" s="6"/>
    </row>
    <row r="23" spans="2:23" ht="29.25" customHeight="1" x14ac:dyDescent="0.25">
      <c r="B23" s="4"/>
      <c r="C23" s="4"/>
      <c r="D23" s="4"/>
      <c r="E23" s="11">
        <v>1</v>
      </c>
      <c r="F23" s="14" t="s">
        <v>28</v>
      </c>
      <c r="G23" s="21" t="s">
        <v>29</v>
      </c>
      <c r="H23" s="21" t="s">
        <v>29</v>
      </c>
      <c r="I23" s="7" t="s">
        <v>54</v>
      </c>
      <c r="J23" s="7" t="s">
        <v>54</v>
      </c>
      <c r="K23" s="7" t="s">
        <v>55</v>
      </c>
      <c r="L23" s="7" t="s">
        <v>55</v>
      </c>
      <c r="M23" s="10">
        <v>23400000</v>
      </c>
      <c r="N23" s="10">
        <v>22150000</v>
      </c>
      <c r="O23" s="7" t="s">
        <v>55</v>
      </c>
      <c r="P23" s="7" t="s">
        <v>55</v>
      </c>
      <c r="Q23" s="10">
        <v>22150000</v>
      </c>
      <c r="R23" s="10">
        <v>22150000</v>
      </c>
      <c r="S23" s="3" t="s">
        <v>63</v>
      </c>
      <c r="T23" s="3"/>
      <c r="U23" s="3"/>
      <c r="V23" s="3"/>
      <c r="W23" s="3"/>
    </row>
    <row r="24" spans="2:23" ht="31.5" customHeight="1" x14ac:dyDescent="0.25">
      <c r="B24" s="4"/>
      <c r="C24" s="4"/>
      <c r="D24" s="4"/>
      <c r="E24" s="11">
        <v>2</v>
      </c>
      <c r="F24" s="22" t="s">
        <v>30</v>
      </c>
      <c r="G24" s="23" t="s">
        <v>31</v>
      </c>
      <c r="H24" s="23" t="s">
        <v>31</v>
      </c>
      <c r="I24" s="7" t="s">
        <v>54</v>
      </c>
      <c r="J24" s="7" t="s">
        <v>54</v>
      </c>
      <c r="K24" s="7" t="s">
        <v>55</v>
      </c>
      <c r="L24" s="7" t="s">
        <v>55</v>
      </c>
      <c r="M24" s="10">
        <v>190980000</v>
      </c>
      <c r="N24" s="10">
        <v>190980000</v>
      </c>
      <c r="O24" s="7" t="s">
        <v>55</v>
      </c>
      <c r="P24" s="7" t="s">
        <v>55</v>
      </c>
      <c r="Q24" s="10">
        <v>169380000</v>
      </c>
      <c r="R24" s="10">
        <v>169380000</v>
      </c>
      <c r="S24" s="3" t="s">
        <v>63</v>
      </c>
      <c r="T24" s="3"/>
      <c r="U24" s="3"/>
      <c r="V24" s="3"/>
      <c r="W24" s="3"/>
    </row>
    <row r="25" spans="2:23" ht="33" customHeight="1" x14ac:dyDescent="0.25">
      <c r="B25" s="4"/>
      <c r="C25" s="4"/>
      <c r="D25" s="4"/>
      <c r="E25" s="11">
        <v>3</v>
      </c>
      <c r="F25" s="22" t="s">
        <v>32</v>
      </c>
      <c r="G25" s="23" t="s">
        <v>33</v>
      </c>
      <c r="H25" s="23" t="s">
        <v>33</v>
      </c>
      <c r="I25" s="7" t="s">
        <v>54</v>
      </c>
      <c r="J25" s="7" t="s">
        <v>54</v>
      </c>
      <c r="K25" s="7" t="s">
        <v>55</v>
      </c>
      <c r="L25" s="7" t="s">
        <v>55</v>
      </c>
      <c r="M25" s="10">
        <v>39005000</v>
      </c>
      <c r="N25" s="10">
        <v>36950000</v>
      </c>
      <c r="O25" s="7" t="s">
        <v>55</v>
      </c>
      <c r="P25" s="7" t="s">
        <v>55</v>
      </c>
      <c r="Q25" s="10">
        <v>36950000</v>
      </c>
      <c r="R25" s="10">
        <v>36950000</v>
      </c>
      <c r="S25" s="3" t="s">
        <v>63</v>
      </c>
      <c r="T25" s="3"/>
      <c r="U25" s="3"/>
      <c r="V25" s="3"/>
      <c r="W25" s="3"/>
    </row>
    <row r="26" spans="2:23" ht="28.5" customHeight="1" x14ac:dyDescent="0.25">
      <c r="B26" s="4"/>
      <c r="C26" s="4"/>
      <c r="D26" s="4"/>
      <c r="E26" s="11">
        <v>4</v>
      </c>
      <c r="F26" s="22" t="s">
        <v>34</v>
      </c>
      <c r="G26" s="23" t="s">
        <v>35</v>
      </c>
      <c r="H26" s="23" t="s">
        <v>35</v>
      </c>
      <c r="I26" s="7" t="s">
        <v>54</v>
      </c>
      <c r="J26" s="7" t="s">
        <v>54</v>
      </c>
      <c r="K26" s="7" t="s">
        <v>55</v>
      </c>
      <c r="L26" s="7" t="s">
        <v>55</v>
      </c>
      <c r="M26" s="10">
        <v>96000000</v>
      </c>
      <c r="N26" s="10">
        <v>96000000</v>
      </c>
      <c r="O26" s="7" t="s">
        <v>55</v>
      </c>
      <c r="P26" s="7" t="s">
        <v>55</v>
      </c>
      <c r="Q26" s="10">
        <v>96000000</v>
      </c>
      <c r="R26" s="10">
        <v>96000000</v>
      </c>
      <c r="S26" s="3" t="s">
        <v>63</v>
      </c>
      <c r="T26" s="3"/>
      <c r="U26" s="3"/>
      <c r="V26" s="3"/>
      <c r="W26" s="3"/>
    </row>
    <row r="27" spans="2:23" ht="33.75" customHeight="1" x14ac:dyDescent="0.25">
      <c r="B27" s="4"/>
      <c r="C27" s="4"/>
      <c r="D27" s="4"/>
      <c r="E27" s="25">
        <v>5</v>
      </c>
      <c r="F27" s="26" t="s">
        <v>36</v>
      </c>
      <c r="G27" s="31" t="s">
        <v>37</v>
      </c>
      <c r="H27" s="31" t="s">
        <v>37</v>
      </c>
      <c r="I27" s="7" t="s">
        <v>54</v>
      </c>
      <c r="J27" s="7" t="s">
        <v>54</v>
      </c>
      <c r="K27" s="7" t="s">
        <v>55</v>
      </c>
      <c r="L27" s="7" t="s">
        <v>55</v>
      </c>
      <c r="M27" s="10">
        <v>72780840</v>
      </c>
      <c r="N27" s="10">
        <v>72662340</v>
      </c>
      <c r="O27" s="7" t="s">
        <v>55</v>
      </c>
      <c r="P27" s="7" t="s">
        <v>55</v>
      </c>
      <c r="Q27" s="10">
        <v>72662340</v>
      </c>
      <c r="R27" s="10">
        <v>72662340</v>
      </c>
      <c r="S27" s="3" t="s">
        <v>63</v>
      </c>
      <c r="T27" s="6"/>
      <c r="U27" s="6"/>
      <c r="V27" s="6"/>
      <c r="W27" s="6"/>
    </row>
    <row r="28" spans="2:23" ht="35.25" customHeight="1" x14ac:dyDescent="0.25">
      <c r="B28" s="4"/>
      <c r="C28" s="4"/>
      <c r="D28" s="4"/>
      <c r="E28" s="11">
        <v>6</v>
      </c>
      <c r="F28" s="22" t="s">
        <v>38</v>
      </c>
      <c r="G28" s="23" t="s">
        <v>39</v>
      </c>
      <c r="H28" s="23" t="s">
        <v>39</v>
      </c>
      <c r="I28" s="7" t="s">
        <v>54</v>
      </c>
      <c r="J28" s="7" t="s">
        <v>54</v>
      </c>
      <c r="K28" s="7" t="s">
        <v>55</v>
      </c>
      <c r="L28" s="7" t="s">
        <v>55</v>
      </c>
      <c r="M28" s="10">
        <v>64012045</v>
      </c>
      <c r="N28" s="10">
        <v>61302045</v>
      </c>
      <c r="O28" s="7" t="s">
        <v>55</v>
      </c>
      <c r="P28" s="7" t="s">
        <v>55</v>
      </c>
      <c r="Q28" s="10">
        <v>61302045</v>
      </c>
      <c r="R28" s="10">
        <v>61302045</v>
      </c>
      <c r="S28" s="3" t="s">
        <v>63</v>
      </c>
      <c r="T28" s="6"/>
      <c r="U28" s="6"/>
      <c r="V28" s="6"/>
      <c r="W28" s="6"/>
    </row>
    <row r="29" spans="2:23" ht="25.5" x14ac:dyDescent="0.25">
      <c r="B29" s="4"/>
      <c r="C29" s="4"/>
      <c r="D29" s="4"/>
      <c r="E29" s="11">
        <v>7</v>
      </c>
      <c r="F29" s="22" t="s">
        <v>40</v>
      </c>
      <c r="G29" s="23" t="s">
        <v>41</v>
      </c>
      <c r="H29" s="23" t="s">
        <v>41</v>
      </c>
      <c r="I29" s="7" t="s">
        <v>54</v>
      </c>
      <c r="J29" s="7" t="s">
        <v>54</v>
      </c>
      <c r="K29" s="7" t="s">
        <v>55</v>
      </c>
      <c r="L29" s="7" t="s">
        <v>55</v>
      </c>
      <c r="M29" s="10">
        <v>5665000</v>
      </c>
      <c r="N29" s="10">
        <v>5665000</v>
      </c>
      <c r="O29" s="7" t="s">
        <v>55</v>
      </c>
      <c r="P29" s="7" t="s">
        <v>55</v>
      </c>
      <c r="Q29" s="10">
        <v>5665000</v>
      </c>
      <c r="R29" s="10">
        <v>5665000</v>
      </c>
      <c r="S29" s="3" t="s">
        <v>63</v>
      </c>
      <c r="T29" s="3"/>
      <c r="U29" s="3"/>
      <c r="V29" s="3"/>
      <c r="W29" s="3"/>
    </row>
    <row r="30" spans="2:23" ht="25.5" x14ac:dyDescent="0.25">
      <c r="B30" s="4"/>
      <c r="C30" s="4"/>
      <c r="D30" s="4"/>
      <c r="E30" s="11">
        <v>8</v>
      </c>
      <c r="F30" s="22" t="s">
        <v>42</v>
      </c>
      <c r="G30" s="23" t="s">
        <v>43</v>
      </c>
      <c r="H30" s="23" t="s">
        <v>43</v>
      </c>
      <c r="I30" s="7" t="s">
        <v>54</v>
      </c>
      <c r="J30" s="7" t="s">
        <v>54</v>
      </c>
      <c r="K30" s="7" t="s">
        <v>55</v>
      </c>
      <c r="L30" s="7" t="s">
        <v>55</v>
      </c>
      <c r="M30" s="10">
        <v>122800000</v>
      </c>
      <c r="N30" s="10">
        <v>2400000</v>
      </c>
      <c r="O30" s="7" t="s">
        <v>55</v>
      </c>
      <c r="P30" s="7" t="s">
        <v>55</v>
      </c>
      <c r="Q30" s="10">
        <v>2400000</v>
      </c>
      <c r="R30" s="10">
        <v>2400000</v>
      </c>
      <c r="S30" s="3" t="s">
        <v>63</v>
      </c>
      <c r="T30" s="6"/>
      <c r="U30" s="6"/>
      <c r="V30" s="6"/>
      <c r="W30" s="6"/>
    </row>
    <row r="31" spans="2:23" ht="25.5" x14ac:dyDescent="0.25">
      <c r="B31" s="4"/>
      <c r="C31" s="4"/>
      <c r="D31" s="4"/>
      <c r="E31" s="11">
        <v>9</v>
      </c>
      <c r="F31" s="22" t="s">
        <v>60</v>
      </c>
      <c r="G31" s="23" t="s">
        <v>61</v>
      </c>
      <c r="H31" s="23" t="s">
        <v>61</v>
      </c>
      <c r="I31" s="7" t="s">
        <v>54</v>
      </c>
      <c r="J31" s="7" t="s">
        <v>54</v>
      </c>
      <c r="K31" s="7" t="s">
        <v>55</v>
      </c>
      <c r="L31" s="7" t="s">
        <v>55</v>
      </c>
      <c r="M31" s="10">
        <v>8500000</v>
      </c>
      <c r="N31" s="10">
        <v>0</v>
      </c>
      <c r="O31" s="7" t="s">
        <v>55</v>
      </c>
      <c r="P31" s="7" t="s">
        <v>55</v>
      </c>
      <c r="Q31" s="6">
        <v>0</v>
      </c>
      <c r="R31" s="6">
        <v>0</v>
      </c>
      <c r="S31" s="3" t="s">
        <v>63</v>
      </c>
      <c r="T31" s="6"/>
      <c r="U31" s="6"/>
      <c r="V31" s="6"/>
      <c r="W31" s="6"/>
    </row>
    <row r="32" spans="2:23" ht="38.25" x14ac:dyDescent="0.25">
      <c r="B32" s="4"/>
      <c r="C32" s="4"/>
      <c r="D32" s="4"/>
      <c r="E32" s="11">
        <v>10</v>
      </c>
      <c r="F32" s="22" t="s">
        <v>44</v>
      </c>
      <c r="G32" s="23" t="s">
        <v>45</v>
      </c>
      <c r="H32" s="23" t="s">
        <v>45</v>
      </c>
      <c r="I32" s="7" t="s">
        <v>54</v>
      </c>
      <c r="J32" s="7" t="s">
        <v>54</v>
      </c>
      <c r="K32" s="7" t="s">
        <v>55</v>
      </c>
      <c r="L32" s="7" t="s">
        <v>55</v>
      </c>
      <c r="M32" s="10">
        <v>30000000</v>
      </c>
      <c r="N32" s="10">
        <v>33000000</v>
      </c>
      <c r="O32" s="7" t="s">
        <v>55</v>
      </c>
      <c r="P32" s="7" t="s">
        <v>55</v>
      </c>
      <c r="Q32" s="10">
        <v>33000000</v>
      </c>
      <c r="R32" s="10">
        <v>33000000</v>
      </c>
      <c r="S32" s="3" t="s">
        <v>63</v>
      </c>
      <c r="T32" s="3"/>
      <c r="U32" s="3"/>
      <c r="V32" s="3"/>
      <c r="W32" s="3"/>
    </row>
    <row r="33" spans="2:23" ht="25.5" x14ac:dyDescent="0.25">
      <c r="B33" s="4"/>
      <c r="C33" s="4"/>
      <c r="D33" s="4"/>
      <c r="E33" s="11">
        <v>11</v>
      </c>
      <c r="F33" s="22" t="s">
        <v>46</v>
      </c>
      <c r="G33" s="23" t="s">
        <v>47</v>
      </c>
      <c r="H33" s="23" t="s">
        <v>47</v>
      </c>
      <c r="I33" s="7" t="s">
        <v>54</v>
      </c>
      <c r="J33" s="7" t="s">
        <v>54</v>
      </c>
      <c r="K33" s="7" t="s">
        <v>55</v>
      </c>
      <c r="L33" s="7" t="s">
        <v>55</v>
      </c>
      <c r="M33" s="10">
        <v>42300000</v>
      </c>
      <c r="N33" s="10">
        <v>42600000</v>
      </c>
      <c r="O33" s="7" t="s">
        <v>55</v>
      </c>
      <c r="P33" s="7" t="s">
        <v>55</v>
      </c>
      <c r="Q33" s="10">
        <v>42570000</v>
      </c>
      <c r="R33" s="10">
        <v>42570000</v>
      </c>
      <c r="S33" s="3" t="s">
        <v>63</v>
      </c>
      <c r="T33" s="6"/>
      <c r="U33" s="6"/>
      <c r="V33" s="6"/>
      <c r="W33" s="6"/>
    </row>
    <row r="34" spans="2:23" ht="38.25" x14ac:dyDescent="0.25">
      <c r="B34" s="4"/>
      <c r="C34" s="4"/>
      <c r="D34" s="4"/>
      <c r="E34" s="11">
        <v>12</v>
      </c>
      <c r="F34" s="22" t="s">
        <v>48</v>
      </c>
      <c r="G34" s="23" t="s">
        <v>49</v>
      </c>
      <c r="H34" s="23" t="s">
        <v>49</v>
      </c>
      <c r="I34" s="7" t="s">
        <v>54</v>
      </c>
      <c r="J34" s="7" t="s">
        <v>54</v>
      </c>
      <c r="K34" s="7" t="s">
        <v>55</v>
      </c>
      <c r="L34" s="7" t="s">
        <v>55</v>
      </c>
      <c r="M34" s="10">
        <v>678974500</v>
      </c>
      <c r="N34" s="10">
        <v>679552000</v>
      </c>
      <c r="O34" s="7" t="s">
        <v>55</v>
      </c>
      <c r="P34" s="7" t="s">
        <v>55</v>
      </c>
      <c r="Q34" s="10">
        <v>977940000</v>
      </c>
      <c r="R34" s="10">
        <v>977940000</v>
      </c>
      <c r="S34" s="3" t="s">
        <v>63</v>
      </c>
      <c r="T34" s="6"/>
      <c r="U34" s="6"/>
      <c r="V34" s="6"/>
      <c r="W34" s="6"/>
    </row>
    <row r="35" spans="2:23" ht="25.5" x14ac:dyDescent="0.25">
      <c r="B35" s="4"/>
      <c r="C35" s="4"/>
      <c r="D35" s="4"/>
      <c r="E35" s="25">
        <v>13</v>
      </c>
      <c r="F35" s="26" t="s">
        <v>50</v>
      </c>
      <c r="G35" s="31" t="s">
        <v>51</v>
      </c>
      <c r="H35" s="31" t="s">
        <v>51</v>
      </c>
      <c r="I35" s="7" t="s">
        <v>54</v>
      </c>
      <c r="J35" s="7" t="s">
        <v>54</v>
      </c>
      <c r="K35" s="7" t="s">
        <v>55</v>
      </c>
      <c r="L35" s="7" t="s">
        <v>55</v>
      </c>
      <c r="M35" s="10">
        <v>96000000</v>
      </c>
      <c r="N35" s="10">
        <v>165600000</v>
      </c>
      <c r="O35" s="7" t="s">
        <v>55</v>
      </c>
      <c r="P35" s="7" t="s">
        <v>55</v>
      </c>
      <c r="Q35" s="10">
        <v>165600000</v>
      </c>
      <c r="R35" s="10">
        <v>165600000</v>
      </c>
      <c r="S35" s="3" t="s">
        <v>63</v>
      </c>
      <c r="T35" s="3"/>
      <c r="U35" s="3"/>
      <c r="V35" s="3"/>
      <c r="W35" s="3"/>
    </row>
    <row r="36" spans="2:23" ht="25.5" x14ac:dyDescent="0.25">
      <c r="B36" s="4"/>
      <c r="C36" s="4"/>
      <c r="D36" s="24"/>
      <c r="E36" s="25">
        <v>14</v>
      </c>
      <c r="F36" s="26" t="s">
        <v>52</v>
      </c>
      <c r="G36" s="20" t="s">
        <v>53</v>
      </c>
      <c r="H36" s="20" t="s">
        <v>53</v>
      </c>
      <c r="I36" s="7" t="s">
        <v>54</v>
      </c>
      <c r="J36" s="7" t="s">
        <v>54</v>
      </c>
      <c r="K36" s="7" t="s">
        <v>55</v>
      </c>
      <c r="L36" s="7" t="s">
        <v>55</v>
      </c>
      <c r="M36" s="10">
        <v>10500000</v>
      </c>
      <c r="N36" s="10">
        <v>10500000</v>
      </c>
      <c r="O36" s="7" t="s">
        <v>55</v>
      </c>
      <c r="P36" s="7" t="s">
        <v>55</v>
      </c>
      <c r="Q36" s="10">
        <v>8100000</v>
      </c>
      <c r="R36" s="10">
        <v>8100000</v>
      </c>
      <c r="S36" s="3" t="s">
        <v>63</v>
      </c>
      <c r="T36" s="6"/>
      <c r="U36" s="6"/>
      <c r="V36" s="6"/>
      <c r="W36" s="6"/>
    </row>
    <row r="37" spans="2:23" ht="13.5" x14ac:dyDescent="0.25">
      <c r="B37" s="4"/>
      <c r="C37" s="4"/>
      <c r="D37" s="4"/>
      <c r="E37" s="11">
        <v>15</v>
      </c>
      <c r="F37" s="22" t="s">
        <v>58</v>
      </c>
      <c r="G37" s="6"/>
      <c r="H37" s="6"/>
      <c r="I37" s="7" t="s">
        <v>54</v>
      </c>
      <c r="J37" s="7" t="s">
        <v>54</v>
      </c>
      <c r="K37" s="7" t="s">
        <v>55</v>
      </c>
      <c r="L37" s="7" t="s">
        <v>55</v>
      </c>
      <c r="M37" s="10">
        <v>0</v>
      </c>
      <c r="N37" s="10">
        <v>27600000</v>
      </c>
      <c r="O37" s="7" t="s">
        <v>55</v>
      </c>
      <c r="P37" s="7" t="s">
        <v>55</v>
      </c>
      <c r="Q37" s="10">
        <v>27600000</v>
      </c>
      <c r="R37" s="10">
        <v>27600000</v>
      </c>
      <c r="S37" s="3" t="s">
        <v>63</v>
      </c>
      <c r="T37" s="6"/>
      <c r="U37" s="6"/>
      <c r="V37" s="6"/>
      <c r="W37" s="6"/>
    </row>
    <row r="38" spans="2:23" ht="25.5" x14ac:dyDescent="0.25">
      <c r="B38" s="4"/>
      <c r="C38" s="4"/>
      <c r="D38" s="4"/>
      <c r="E38" s="30"/>
      <c r="F38" s="27" t="s">
        <v>64</v>
      </c>
      <c r="G38" s="28"/>
      <c r="H38" s="6"/>
      <c r="I38" s="6"/>
      <c r="J38" s="6"/>
      <c r="K38" s="6"/>
      <c r="L38" s="6"/>
      <c r="M38" s="12">
        <f>SUM(M39:M48)</f>
        <v>583924500</v>
      </c>
      <c r="N38" s="12">
        <f>SUM(N39:N48)</f>
        <v>777850000</v>
      </c>
      <c r="O38" s="6"/>
      <c r="P38" s="6"/>
      <c r="Q38" s="12">
        <f>SUM(Q39:Q48)</f>
        <v>633678000</v>
      </c>
      <c r="R38" s="12">
        <f>SUM(R39:R48)</f>
        <v>633678000</v>
      </c>
      <c r="S38" s="6"/>
      <c r="T38" s="6"/>
      <c r="U38" s="6"/>
      <c r="V38" s="6"/>
      <c r="W38" s="6"/>
    </row>
    <row r="39" spans="2:23" ht="51" x14ac:dyDescent="0.25">
      <c r="B39" s="4"/>
      <c r="C39" s="4"/>
      <c r="D39" s="4"/>
      <c r="E39" s="32">
        <v>1</v>
      </c>
      <c r="F39" s="22" t="s">
        <v>65</v>
      </c>
      <c r="G39" s="23" t="s">
        <v>83</v>
      </c>
      <c r="H39" s="21" t="s">
        <v>83</v>
      </c>
      <c r="I39" s="7" t="s">
        <v>54</v>
      </c>
      <c r="J39" s="7" t="s">
        <v>54</v>
      </c>
      <c r="K39" s="7" t="s">
        <v>84</v>
      </c>
      <c r="L39" s="7" t="s">
        <v>84</v>
      </c>
      <c r="M39" s="10">
        <v>207363000</v>
      </c>
      <c r="N39" s="10">
        <v>568500000</v>
      </c>
      <c r="O39" s="7" t="s">
        <v>84</v>
      </c>
      <c r="P39" s="7" t="s">
        <v>84</v>
      </c>
      <c r="Q39" s="10">
        <v>465250000</v>
      </c>
      <c r="R39" s="10">
        <v>465250000</v>
      </c>
      <c r="S39" s="3" t="s">
        <v>63</v>
      </c>
      <c r="T39" s="3"/>
      <c r="U39" s="3"/>
      <c r="V39" s="3"/>
      <c r="W39" s="3"/>
    </row>
    <row r="40" spans="2:23" ht="63.75" x14ac:dyDescent="0.25">
      <c r="B40" s="4"/>
      <c r="C40" s="4"/>
      <c r="D40" s="4"/>
      <c r="E40" s="30">
        <v>2</v>
      </c>
      <c r="F40" s="22" t="s">
        <v>66</v>
      </c>
      <c r="G40" s="23" t="s">
        <v>85</v>
      </c>
      <c r="H40" s="23" t="s">
        <v>85</v>
      </c>
      <c r="I40" s="7" t="s">
        <v>54</v>
      </c>
      <c r="J40" s="7" t="s">
        <v>54</v>
      </c>
      <c r="K40" s="7" t="s">
        <v>86</v>
      </c>
      <c r="L40" s="7" t="s">
        <v>86</v>
      </c>
      <c r="M40" s="10">
        <v>40150000</v>
      </c>
      <c r="N40" s="10">
        <v>15000000</v>
      </c>
      <c r="O40" s="7" t="s">
        <v>86</v>
      </c>
      <c r="P40" s="7" t="s">
        <v>86</v>
      </c>
      <c r="Q40" s="10">
        <v>0</v>
      </c>
      <c r="R40" s="10">
        <v>0</v>
      </c>
      <c r="S40" s="3" t="s">
        <v>63</v>
      </c>
      <c r="T40" s="3"/>
      <c r="U40" s="3"/>
      <c r="V40" s="3"/>
      <c r="W40" s="3"/>
    </row>
    <row r="41" spans="2:23" ht="63.75" x14ac:dyDescent="0.25">
      <c r="B41" s="4"/>
      <c r="C41" s="4"/>
      <c r="D41" s="4"/>
      <c r="E41" s="30">
        <v>3</v>
      </c>
      <c r="F41" s="22" t="s">
        <v>67</v>
      </c>
      <c r="G41" s="23" t="s">
        <v>68</v>
      </c>
      <c r="H41" s="23" t="s">
        <v>68</v>
      </c>
      <c r="I41" s="7" t="s">
        <v>54</v>
      </c>
      <c r="J41" s="7" t="s">
        <v>54</v>
      </c>
      <c r="K41" s="7" t="s">
        <v>87</v>
      </c>
      <c r="L41" s="7" t="s">
        <v>87</v>
      </c>
      <c r="M41" s="10">
        <v>75000000</v>
      </c>
      <c r="N41" s="10">
        <v>14000000</v>
      </c>
      <c r="O41" s="7" t="s">
        <v>87</v>
      </c>
      <c r="P41" s="7" t="s">
        <v>87</v>
      </c>
      <c r="Q41" s="10">
        <v>0</v>
      </c>
      <c r="R41" s="10">
        <v>0</v>
      </c>
      <c r="S41" s="3" t="s">
        <v>63</v>
      </c>
      <c r="T41" s="3"/>
      <c r="U41" s="3"/>
      <c r="V41" s="3"/>
      <c r="W41" s="3"/>
    </row>
    <row r="42" spans="2:23" ht="25.5" x14ac:dyDescent="0.25">
      <c r="B42" s="4"/>
      <c r="C42" s="4"/>
      <c r="D42" s="4"/>
      <c r="E42" s="30">
        <v>4</v>
      </c>
      <c r="F42" s="22" t="s">
        <v>69</v>
      </c>
      <c r="G42" s="23" t="s">
        <v>70</v>
      </c>
      <c r="H42" s="23" t="s">
        <v>70</v>
      </c>
      <c r="I42" s="7" t="s">
        <v>54</v>
      </c>
      <c r="J42" s="7" t="s">
        <v>54</v>
      </c>
      <c r="K42" s="7" t="s">
        <v>88</v>
      </c>
      <c r="L42" s="7" t="s">
        <v>88</v>
      </c>
      <c r="M42" s="10">
        <v>107261500</v>
      </c>
      <c r="N42" s="10">
        <v>8000000</v>
      </c>
      <c r="O42" s="7" t="s">
        <v>88</v>
      </c>
      <c r="P42" s="7" t="s">
        <v>88</v>
      </c>
      <c r="Q42" s="10">
        <v>0</v>
      </c>
      <c r="R42" s="10">
        <v>0</v>
      </c>
      <c r="S42" s="3" t="s">
        <v>63</v>
      </c>
      <c r="T42" s="3"/>
      <c r="U42" s="3"/>
      <c r="V42" s="3"/>
      <c r="W42" s="3"/>
    </row>
    <row r="43" spans="2:23" ht="51" x14ac:dyDescent="0.25">
      <c r="B43" s="4"/>
      <c r="C43" s="4"/>
      <c r="D43" s="4"/>
      <c r="E43" s="30">
        <v>5</v>
      </c>
      <c r="F43" s="22" t="s">
        <v>71</v>
      </c>
      <c r="G43" s="23" t="s">
        <v>72</v>
      </c>
      <c r="H43" s="23" t="s">
        <v>72</v>
      </c>
      <c r="I43" s="7" t="s">
        <v>54</v>
      </c>
      <c r="J43" s="7" t="s">
        <v>54</v>
      </c>
      <c r="K43" s="7" t="s">
        <v>89</v>
      </c>
      <c r="L43" s="7" t="s">
        <v>89</v>
      </c>
      <c r="M43" s="10">
        <v>91000000</v>
      </c>
      <c r="N43" s="10">
        <v>91700000</v>
      </c>
      <c r="O43" s="7" t="s">
        <v>89</v>
      </c>
      <c r="P43" s="7" t="s">
        <v>90</v>
      </c>
      <c r="Q43" s="10">
        <v>85000000</v>
      </c>
      <c r="R43" s="10">
        <v>85000000</v>
      </c>
      <c r="S43" s="3" t="s">
        <v>63</v>
      </c>
      <c r="T43" s="6"/>
      <c r="U43" s="6"/>
      <c r="V43" s="6"/>
      <c r="W43" s="6"/>
    </row>
    <row r="44" spans="2:23" ht="38.25" x14ac:dyDescent="0.25">
      <c r="B44" s="4"/>
      <c r="C44" s="4"/>
      <c r="D44" s="4"/>
      <c r="E44" s="32">
        <v>6</v>
      </c>
      <c r="F44" s="26" t="s">
        <v>73</v>
      </c>
      <c r="G44" s="31" t="s">
        <v>74</v>
      </c>
      <c r="H44" s="31" t="s">
        <v>74</v>
      </c>
      <c r="I44" s="7" t="s">
        <v>54</v>
      </c>
      <c r="J44" s="7" t="s">
        <v>54</v>
      </c>
      <c r="K44" s="7" t="s">
        <v>55</v>
      </c>
      <c r="L44" s="7" t="s">
        <v>55</v>
      </c>
      <c r="M44" s="10">
        <v>5000000</v>
      </c>
      <c r="N44" s="10">
        <v>5000000</v>
      </c>
      <c r="O44" s="7" t="s">
        <v>55</v>
      </c>
      <c r="P44" s="7" t="s">
        <v>55</v>
      </c>
      <c r="Q44" s="10">
        <v>5000000</v>
      </c>
      <c r="R44" s="10">
        <v>5000000</v>
      </c>
      <c r="S44" s="3" t="s">
        <v>63</v>
      </c>
      <c r="T44" s="6"/>
      <c r="U44" s="6"/>
      <c r="V44" s="6"/>
      <c r="W44" s="6"/>
    </row>
    <row r="45" spans="2:23" ht="51" x14ac:dyDescent="0.25">
      <c r="B45" s="4"/>
      <c r="C45" s="4"/>
      <c r="D45" s="4"/>
      <c r="E45" s="30">
        <v>7</v>
      </c>
      <c r="F45" s="22" t="s">
        <v>75</v>
      </c>
      <c r="G45" s="23" t="s">
        <v>76</v>
      </c>
      <c r="H45" s="23" t="s">
        <v>76</v>
      </c>
      <c r="I45" s="7" t="s">
        <v>54</v>
      </c>
      <c r="J45" s="7" t="s">
        <v>54</v>
      </c>
      <c r="K45" s="7" t="s">
        <v>91</v>
      </c>
      <c r="L45" s="7" t="s">
        <v>91</v>
      </c>
      <c r="M45" s="10">
        <v>22200000</v>
      </c>
      <c r="N45" s="10">
        <v>28100000</v>
      </c>
      <c r="O45" s="7" t="s">
        <v>91</v>
      </c>
      <c r="P45" s="7" t="s">
        <v>91</v>
      </c>
      <c r="Q45" s="10">
        <v>28100000</v>
      </c>
      <c r="R45" s="10">
        <v>28100000</v>
      </c>
      <c r="S45" s="3" t="s">
        <v>63</v>
      </c>
      <c r="T45" s="3"/>
      <c r="U45" s="3"/>
      <c r="V45" s="3"/>
      <c r="W45" s="3"/>
    </row>
    <row r="46" spans="2:23" ht="51" x14ac:dyDescent="0.25">
      <c r="B46" s="4"/>
      <c r="C46" s="4"/>
      <c r="D46" s="4"/>
      <c r="E46" s="30">
        <v>8</v>
      </c>
      <c r="F46" s="22" t="s">
        <v>77</v>
      </c>
      <c r="G46" s="23" t="s">
        <v>78</v>
      </c>
      <c r="H46" s="23" t="s">
        <v>78</v>
      </c>
      <c r="I46" s="7" t="s">
        <v>54</v>
      </c>
      <c r="J46" s="7" t="s">
        <v>54</v>
      </c>
      <c r="K46" s="7" t="s">
        <v>92</v>
      </c>
      <c r="L46" s="7" t="s">
        <v>92</v>
      </c>
      <c r="M46" s="10">
        <v>4450000</v>
      </c>
      <c r="N46" s="10">
        <v>3900000</v>
      </c>
      <c r="O46" s="7" t="s">
        <v>92</v>
      </c>
      <c r="P46" s="7" t="s">
        <v>92</v>
      </c>
      <c r="Q46" s="10">
        <v>3900000</v>
      </c>
      <c r="R46" s="10">
        <v>3900000</v>
      </c>
      <c r="S46" s="3" t="s">
        <v>63</v>
      </c>
      <c r="T46" s="6"/>
      <c r="U46" s="6"/>
      <c r="V46" s="6"/>
      <c r="W46" s="6"/>
    </row>
    <row r="47" spans="2:23" ht="51" x14ac:dyDescent="0.25">
      <c r="B47" s="4"/>
      <c r="C47" s="4"/>
      <c r="D47" s="4"/>
      <c r="E47" s="30">
        <v>9</v>
      </c>
      <c r="F47" s="22" t="s">
        <v>79</v>
      </c>
      <c r="G47" s="23" t="s">
        <v>80</v>
      </c>
      <c r="H47" s="23" t="s">
        <v>80</v>
      </c>
      <c r="I47" s="7" t="s">
        <v>54</v>
      </c>
      <c r="J47" s="7" t="s">
        <v>54</v>
      </c>
      <c r="K47" s="7" t="s">
        <v>93</v>
      </c>
      <c r="L47" s="7" t="s">
        <v>93</v>
      </c>
      <c r="M47" s="10">
        <v>11700000</v>
      </c>
      <c r="N47" s="10">
        <v>23850000</v>
      </c>
      <c r="O47" s="7" t="s">
        <v>93</v>
      </c>
      <c r="P47" s="7" t="s">
        <v>93</v>
      </c>
      <c r="Q47" s="10">
        <v>23850000</v>
      </c>
      <c r="R47" s="10">
        <v>23850000</v>
      </c>
      <c r="S47" s="3" t="s">
        <v>63</v>
      </c>
      <c r="T47" s="6"/>
      <c r="U47" s="6"/>
      <c r="V47" s="6"/>
      <c r="W47" s="6"/>
    </row>
    <row r="48" spans="2:23" ht="38.25" x14ac:dyDescent="0.25">
      <c r="B48" s="4"/>
      <c r="C48" s="4"/>
      <c r="D48" s="4"/>
      <c r="E48" s="30">
        <v>10</v>
      </c>
      <c r="F48" s="22" t="s">
        <v>81</v>
      </c>
      <c r="G48" s="23" t="s">
        <v>82</v>
      </c>
      <c r="H48" s="20" t="s">
        <v>82</v>
      </c>
      <c r="I48" s="7" t="s">
        <v>54</v>
      </c>
      <c r="J48" s="7" t="s">
        <v>54</v>
      </c>
      <c r="K48" s="7" t="s">
        <v>55</v>
      </c>
      <c r="L48" s="7" t="s">
        <v>55</v>
      </c>
      <c r="M48" s="10">
        <v>19800000</v>
      </c>
      <c r="N48" s="10">
        <v>19800000</v>
      </c>
      <c r="O48" s="7" t="s">
        <v>55</v>
      </c>
      <c r="P48" s="7" t="s">
        <v>55</v>
      </c>
      <c r="Q48" s="10">
        <v>22578000</v>
      </c>
      <c r="R48" s="10">
        <v>22578000</v>
      </c>
      <c r="S48" s="3" t="s">
        <v>63</v>
      </c>
      <c r="T48" s="3"/>
      <c r="U48" s="3"/>
      <c r="V48" s="3"/>
      <c r="W48" s="3"/>
    </row>
    <row r="49" spans="2:23" ht="25.5" x14ac:dyDescent="0.25">
      <c r="B49" s="4"/>
      <c r="C49" s="4"/>
      <c r="D49" s="4"/>
      <c r="E49" s="30"/>
      <c r="F49" s="34" t="s">
        <v>94</v>
      </c>
      <c r="G49" s="35"/>
      <c r="H49" s="6"/>
      <c r="I49" s="6"/>
      <c r="J49" s="6"/>
      <c r="K49" s="6"/>
      <c r="L49" s="6"/>
      <c r="M49" s="12">
        <f>SUM(M50)</f>
        <v>31500000</v>
      </c>
      <c r="N49" s="12">
        <f>SUM(N50)</f>
        <v>31500000</v>
      </c>
      <c r="O49" s="6"/>
      <c r="P49" s="6"/>
      <c r="Q49" s="12">
        <f>SUM(Q50)</f>
        <v>48600000</v>
      </c>
      <c r="R49" s="12">
        <f>SUM(R50)</f>
        <v>48600000</v>
      </c>
      <c r="S49" s="6"/>
      <c r="T49" s="6"/>
      <c r="U49" s="6"/>
      <c r="V49" s="6"/>
      <c r="W49" s="6"/>
    </row>
    <row r="50" spans="2:23" ht="38.25" x14ac:dyDescent="0.25">
      <c r="B50" s="4"/>
      <c r="C50" s="4"/>
      <c r="D50" s="4"/>
      <c r="E50" s="32">
        <v>1</v>
      </c>
      <c r="F50" s="26" t="s">
        <v>95</v>
      </c>
      <c r="G50" s="31" t="s">
        <v>96</v>
      </c>
      <c r="H50" s="9" t="s">
        <v>96</v>
      </c>
      <c r="I50" s="7" t="s">
        <v>54</v>
      </c>
      <c r="J50" s="7" t="s">
        <v>54</v>
      </c>
      <c r="K50" s="7" t="s">
        <v>97</v>
      </c>
      <c r="L50" s="7" t="s">
        <v>97</v>
      </c>
      <c r="M50" s="10">
        <v>31500000</v>
      </c>
      <c r="N50" s="10">
        <v>31500000</v>
      </c>
      <c r="O50" s="7" t="s">
        <v>97</v>
      </c>
      <c r="P50" s="7" t="s">
        <v>97</v>
      </c>
      <c r="Q50" s="10">
        <v>48600000</v>
      </c>
      <c r="R50" s="10">
        <v>48600000</v>
      </c>
      <c r="S50" s="3" t="s">
        <v>63</v>
      </c>
      <c r="T50" s="3"/>
      <c r="U50" s="3"/>
      <c r="V50" s="3"/>
      <c r="W50" s="3"/>
    </row>
    <row r="51" spans="2:23" ht="25.5" x14ac:dyDescent="0.25">
      <c r="B51" s="4"/>
      <c r="C51" s="4"/>
      <c r="D51" s="4"/>
      <c r="E51" s="30"/>
      <c r="F51" s="34" t="s">
        <v>98</v>
      </c>
      <c r="G51" s="36"/>
      <c r="H51" s="6"/>
      <c r="I51" s="6"/>
      <c r="J51" s="6"/>
      <c r="K51" s="6"/>
      <c r="L51" s="6"/>
      <c r="M51" s="12">
        <f>SUM(M52:M54)</f>
        <v>130558000</v>
      </c>
      <c r="N51" s="12">
        <f>SUM(N52:N54)</f>
        <v>122519000</v>
      </c>
      <c r="O51" s="6"/>
      <c r="P51" s="6"/>
      <c r="Q51" s="12">
        <f>SUM(Q52:Q54)</f>
        <v>85292000</v>
      </c>
      <c r="R51" s="12">
        <f>SUM(R52:R54)</f>
        <v>85292000</v>
      </c>
      <c r="S51" s="6"/>
      <c r="T51" s="6"/>
      <c r="U51" s="6"/>
      <c r="V51" s="6"/>
      <c r="W51" s="6"/>
    </row>
    <row r="52" spans="2:23" ht="51" x14ac:dyDescent="0.25">
      <c r="B52" s="4"/>
      <c r="C52" s="4"/>
      <c r="D52" s="4"/>
      <c r="E52" s="30">
        <v>1</v>
      </c>
      <c r="F52" s="22" t="s">
        <v>99</v>
      </c>
      <c r="G52" s="23" t="s">
        <v>100</v>
      </c>
      <c r="H52" s="23" t="s">
        <v>100</v>
      </c>
      <c r="I52" s="7" t="s">
        <v>54</v>
      </c>
      <c r="J52" s="7" t="s">
        <v>54</v>
      </c>
      <c r="K52" s="7" t="s">
        <v>103</v>
      </c>
      <c r="L52" s="7" t="s">
        <v>103</v>
      </c>
      <c r="M52" s="10">
        <v>85131000</v>
      </c>
      <c r="N52" s="10">
        <v>85292000</v>
      </c>
      <c r="O52" s="7" t="s">
        <v>103</v>
      </c>
      <c r="P52" s="7" t="s">
        <v>103</v>
      </c>
      <c r="Q52" s="10">
        <v>85292000</v>
      </c>
      <c r="R52" s="10">
        <v>85292000</v>
      </c>
      <c r="S52" s="3" t="s">
        <v>63</v>
      </c>
      <c r="T52" s="3"/>
      <c r="U52" s="3"/>
      <c r="V52" s="3"/>
      <c r="W52" s="3"/>
    </row>
    <row r="53" spans="2:23" ht="38.25" x14ac:dyDescent="0.25">
      <c r="B53" s="4"/>
      <c r="C53" s="4"/>
      <c r="D53" s="4"/>
      <c r="E53" s="32">
        <v>2</v>
      </c>
      <c r="F53" s="26" t="s">
        <v>101</v>
      </c>
      <c r="G53" s="31" t="s">
        <v>102</v>
      </c>
      <c r="H53" s="31" t="s">
        <v>102</v>
      </c>
      <c r="I53" s="7" t="s">
        <v>54</v>
      </c>
      <c r="J53" s="7" t="s">
        <v>54</v>
      </c>
      <c r="K53" s="7" t="s">
        <v>104</v>
      </c>
      <c r="L53" s="7" t="s">
        <v>104</v>
      </c>
      <c r="M53" s="10">
        <v>45427000</v>
      </c>
      <c r="N53" s="10">
        <v>37227000</v>
      </c>
      <c r="O53" s="7" t="s">
        <v>104</v>
      </c>
      <c r="P53" s="7" t="s">
        <v>104</v>
      </c>
      <c r="Q53" s="10">
        <v>0</v>
      </c>
      <c r="R53" s="10">
        <v>0</v>
      </c>
      <c r="S53" s="3" t="s">
        <v>63</v>
      </c>
      <c r="T53" s="3"/>
      <c r="U53" s="3"/>
      <c r="V53" s="3"/>
      <c r="W53" s="3"/>
    </row>
    <row r="54" spans="2:23" ht="13.5" x14ac:dyDescent="0.25">
      <c r="B54" s="4"/>
      <c r="C54" s="4"/>
      <c r="D54" s="4"/>
      <c r="E54" s="30"/>
      <c r="F54" s="22"/>
      <c r="G54" s="23"/>
      <c r="H54" s="23"/>
      <c r="I54" s="7"/>
      <c r="J54" s="7"/>
      <c r="K54" s="7"/>
      <c r="L54" s="7"/>
      <c r="M54" s="10"/>
      <c r="N54" s="10"/>
      <c r="O54" s="7"/>
      <c r="P54" s="7"/>
      <c r="Q54" s="10"/>
      <c r="R54" s="10"/>
      <c r="S54" s="3"/>
      <c r="T54" s="3"/>
      <c r="U54" s="3"/>
      <c r="V54" s="3"/>
      <c r="W54" s="3"/>
    </row>
    <row r="55" spans="2:23" ht="13.5" x14ac:dyDescent="0.25">
      <c r="B55" s="4"/>
      <c r="C55" s="4"/>
      <c r="D55" s="4"/>
      <c r="E55" s="30"/>
      <c r="F55" s="22"/>
      <c r="G55" s="23"/>
      <c r="H55" s="23"/>
      <c r="I55" s="7"/>
      <c r="J55" s="7"/>
      <c r="K55" s="7"/>
      <c r="L55" s="7"/>
      <c r="M55" s="10"/>
      <c r="N55" s="10"/>
      <c r="O55" s="7"/>
      <c r="P55" s="7"/>
      <c r="Q55" s="10"/>
      <c r="R55" s="10"/>
      <c r="S55" s="3"/>
      <c r="T55" s="3"/>
      <c r="U55" s="3"/>
      <c r="V55" s="3"/>
      <c r="W55" s="3"/>
    </row>
    <row r="56" spans="2:23" ht="51" x14ac:dyDescent="0.25">
      <c r="B56" s="24"/>
      <c r="C56" s="24"/>
      <c r="D56" s="24"/>
      <c r="E56" s="42"/>
      <c r="F56" s="27" t="s">
        <v>107</v>
      </c>
      <c r="G56" s="41"/>
      <c r="H56" s="43"/>
      <c r="I56" s="44"/>
      <c r="J56" s="44"/>
      <c r="K56" s="44"/>
      <c r="L56" s="44"/>
      <c r="M56" s="45">
        <f>SUM(M57)</f>
        <v>64800000</v>
      </c>
      <c r="N56" s="45">
        <f>SUM(N57)</f>
        <v>71520000</v>
      </c>
      <c r="O56" s="44"/>
      <c r="P56" s="44"/>
      <c r="Q56" s="45">
        <f>SUM(Q57)</f>
        <v>74298000</v>
      </c>
      <c r="R56" s="45">
        <f>SUM(R57)</f>
        <v>74298000</v>
      </c>
      <c r="S56" s="44"/>
      <c r="T56" s="44"/>
      <c r="U56" s="44"/>
      <c r="V56" s="44"/>
      <c r="W56" s="44"/>
    </row>
    <row r="57" spans="2:23" ht="38.25" x14ac:dyDescent="0.25">
      <c r="B57" s="4"/>
      <c r="C57" s="4"/>
      <c r="D57" s="4"/>
      <c r="E57" s="30">
        <v>1</v>
      </c>
      <c r="F57" s="22" t="s">
        <v>106</v>
      </c>
      <c r="G57" s="23" t="s">
        <v>105</v>
      </c>
      <c r="H57" s="23" t="s">
        <v>105</v>
      </c>
      <c r="I57" s="7" t="s">
        <v>54</v>
      </c>
      <c r="J57" s="7" t="s">
        <v>54</v>
      </c>
      <c r="K57" s="7" t="s">
        <v>108</v>
      </c>
      <c r="L57" s="7" t="s">
        <v>108</v>
      </c>
      <c r="M57" s="10">
        <v>64800000</v>
      </c>
      <c r="N57" s="10">
        <v>71520000</v>
      </c>
      <c r="O57" s="7" t="s">
        <v>108</v>
      </c>
      <c r="P57" s="7" t="s">
        <v>108</v>
      </c>
      <c r="Q57" s="10">
        <v>74298000</v>
      </c>
      <c r="R57" s="10">
        <v>74298000</v>
      </c>
      <c r="S57" s="3" t="s">
        <v>63</v>
      </c>
      <c r="T57" s="3"/>
      <c r="U57" s="3"/>
      <c r="V57" s="3"/>
      <c r="W57" s="3"/>
    </row>
    <row r="58" spans="2:23" ht="13.5" x14ac:dyDescent="0.25">
      <c r="B58" s="4"/>
      <c r="C58" s="4"/>
      <c r="D58" s="4"/>
      <c r="E58" s="30"/>
      <c r="F58" s="22"/>
      <c r="G58" s="23"/>
      <c r="H58" s="23"/>
      <c r="I58" s="7"/>
      <c r="J58" s="7"/>
      <c r="K58" s="7"/>
      <c r="L58" s="7"/>
      <c r="M58" s="10"/>
      <c r="N58" s="10"/>
      <c r="O58" s="7"/>
      <c r="P58" s="7"/>
      <c r="Q58" s="10"/>
      <c r="R58" s="10"/>
      <c r="S58" s="3"/>
      <c r="T58" s="3"/>
      <c r="U58" s="3"/>
      <c r="V58" s="3"/>
      <c r="W58" s="3"/>
    </row>
    <row r="59" spans="2:23" ht="38.25" x14ac:dyDescent="0.25">
      <c r="B59" s="4"/>
      <c r="C59" s="4"/>
      <c r="D59" s="4"/>
      <c r="E59" s="29"/>
      <c r="F59" s="37" t="s">
        <v>109</v>
      </c>
      <c r="G59" s="39"/>
      <c r="H59" s="40"/>
      <c r="I59" s="7"/>
      <c r="J59" s="7"/>
      <c r="K59" s="7"/>
      <c r="L59" s="7"/>
      <c r="M59" s="12">
        <f>SUM(M60)</f>
        <v>200114000</v>
      </c>
      <c r="N59" s="12">
        <f>SUM(N60)</f>
        <v>200114400</v>
      </c>
      <c r="O59" s="7"/>
      <c r="P59" s="7"/>
      <c r="Q59" s="12">
        <f>SUM(Q60)</f>
        <v>314102400</v>
      </c>
      <c r="R59" s="12">
        <f>SUM(R60)</f>
        <v>200114400</v>
      </c>
      <c r="S59" s="3"/>
      <c r="T59" s="3"/>
      <c r="U59" s="3"/>
      <c r="V59" s="3"/>
      <c r="W59" s="3"/>
    </row>
    <row r="60" spans="2:23" ht="38.25" x14ac:dyDescent="0.25">
      <c r="B60" s="4"/>
      <c r="C60" s="4"/>
      <c r="D60" s="4"/>
      <c r="E60" s="15">
        <v>1</v>
      </c>
      <c r="F60" s="26" t="s">
        <v>110</v>
      </c>
      <c r="G60" s="31" t="s">
        <v>111</v>
      </c>
      <c r="H60" s="9" t="s">
        <v>111</v>
      </c>
      <c r="I60" s="7" t="s">
        <v>54</v>
      </c>
      <c r="J60" s="7" t="s">
        <v>54</v>
      </c>
      <c r="K60" s="7" t="s">
        <v>112</v>
      </c>
      <c r="L60" s="7" t="s">
        <v>112</v>
      </c>
      <c r="M60" s="10">
        <v>200114000</v>
      </c>
      <c r="N60" s="10">
        <v>200114400</v>
      </c>
      <c r="O60" s="7" t="s">
        <v>112</v>
      </c>
      <c r="P60" s="7" t="s">
        <v>112</v>
      </c>
      <c r="Q60" s="10">
        <v>314102400</v>
      </c>
      <c r="R60" s="10">
        <v>200114400</v>
      </c>
      <c r="S60" s="3" t="s">
        <v>63</v>
      </c>
      <c r="T60" s="3"/>
      <c r="U60" s="3"/>
      <c r="V60" s="3"/>
      <c r="W60" s="3"/>
    </row>
    <row r="61" spans="2:23" ht="38.25" x14ac:dyDescent="0.25">
      <c r="B61" s="4"/>
      <c r="C61" s="4"/>
      <c r="D61" s="4"/>
      <c r="E61" s="29"/>
      <c r="F61" s="37" t="s">
        <v>113</v>
      </c>
      <c r="G61" s="38"/>
      <c r="H61" s="7"/>
      <c r="I61" s="7"/>
      <c r="J61" s="7"/>
      <c r="K61" s="7"/>
      <c r="L61" s="7"/>
      <c r="M61" s="12">
        <f>SUM(M62:M69)</f>
        <v>5909064450</v>
      </c>
      <c r="N61" s="12">
        <f>SUM(N62:N69)</f>
        <v>4963290013</v>
      </c>
      <c r="O61" s="7"/>
      <c r="P61" s="7"/>
      <c r="Q61" s="12">
        <f>SUM(Q62:Q69)</f>
        <v>6742989450</v>
      </c>
      <c r="R61" s="12">
        <f>SUM(R62:R69)</f>
        <v>6136172500</v>
      </c>
      <c r="S61" s="3"/>
      <c r="T61" s="3"/>
      <c r="U61" s="3"/>
      <c r="V61" s="3"/>
      <c r="W61" s="3"/>
    </row>
    <row r="62" spans="2:23" ht="38.25" x14ac:dyDescent="0.25">
      <c r="B62" s="4"/>
      <c r="C62" s="4"/>
      <c r="D62" s="4"/>
      <c r="E62" s="15">
        <v>1</v>
      </c>
      <c r="F62" s="26" t="s">
        <v>114</v>
      </c>
      <c r="G62" s="31" t="s">
        <v>115</v>
      </c>
      <c r="H62" s="21" t="s">
        <v>115</v>
      </c>
      <c r="I62" s="7" t="s">
        <v>54</v>
      </c>
      <c r="J62" s="7" t="s">
        <v>54</v>
      </c>
      <c r="K62" s="7" t="s">
        <v>130</v>
      </c>
      <c r="L62" s="7" t="s">
        <v>130</v>
      </c>
      <c r="M62" s="10">
        <v>3300476500</v>
      </c>
      <c r="N62" s="10">
        <v>3031333500</v>
      </c>
      <c r="O62" s="7" t="s">
        <v>130</v>
      </c>
      <c r="P62" s="7" t="s">
        <v>130</v>
      </c>
      <c r="Q62" s="10">
        <v>3621468450</v>
      </c>
      <c r="R62" s="10">
        <v>3031333500</v>
      </c>
      <c r="S62" s="3" t="s">
        <v>63</v>
      </c>
      <c r="T62" s="3"/>
      <c r="U62" s="3"/>
      <c r="V62" s="3"/>
      <c r="W62" s="3"/>
    </row>
    <row r="63" spans="2:23" ht="38.25" x14ac:dyDescent="0.25">
      <c r="B63" s="4"/>
      <c r="C63" s="4"/>
      <c r="D63" s="4"/>
      <c r="E63" s="30">
        <f>E62+1</f>
        <v>2</v>
      </c>
      <c r="F63" s="22" t="s">
        <v>116</v>
      </c>
      <c r="G63" s="23" t="s">
        <v>117</v>
      </c>
      <c r="H63" s="23" t="s">
        <v>117</v>
      </c>
      <c r="I63" s="7" t="s">
        <v>54</v>
      </c>
      <c r="J63" s="7" t="s">
        <v>54</v>
      </c>
      <c r="K63" s="17">
        <v>0.8</v>
      </c>
      <c r="L63" s="17">
        <v>0.8</v>
      </c>
      <c r="M63" s="10">
        <v>906186500</v>
      </c>
      <c r="N63" s="10">
        <v>683158500</v>
      </c>
      <c r="O63" s="17">
        <v>0.8</v>
      </c>
      <c r="P63" s="17">
        <v>0.8</v>
      </c>
      <c r="Q63" s="10">
        <v>1050058000</v>
      </c>
      <c r="R63" s="10">
        <v>1050058000</v>
      </c>
      <c r="S63" s="3" t="s">
        <v>63</v>
      </c>
      <c r="T63" s="3"/>
      <c r="U63" s="3"/>
      <c r="V63" s="3"/>
      <c r="W63" s="3"/>
    </row>
    <row r="64" spans="2:23" ht="51" x14ac:dyDescent="0.25">
      <c r="B64" s="4"/>
      <c r="C64" s="4"/>
      <c r="D64" s="4"/>
      <c r="E64" s="30">
        <f>E63+1</f>
        <v>3</v>
      </c>
      <c r="F64" s="22" t="s">
        <v>118</v>
      </c>
      <c r="G64" s="23" t="s">
        <v>119</v>
      </c>
      <c r="H64" s="23" t="s">
        <v>119</v>
      </c>
      <c r="I64" s="7" t="s">
        <v>54</v>
      </c>
      <c r="J64" s="7" t="s">
        <v>54</v>
      </c>
      <c r="K64" s="7" t="s">
        <v>131</v>
      </c>
      <c r="L64" s="7" t="s">
        <v>131</v>
      </c>
      <c r="M64" s="10">
        <v>441410000</v>
      </c>
      <c r="N64" s="10">
        <v>476398000</v>
      </c>
      <c r="O64" s="7" t="s">
        <v>132</v>
      </c>
      <c r="P64" s="7" t="s">
        <v>132</v>
      </c>
      <c r="Q64" s="10">
        <v>818337000</v>
      </c>
      <c r="R64" s="10">
        <v>818337000</v>
      </c>
      <c r="S64" s="3" t="s">
        <v>63</v>
      </c>
      <c r="T64" s="3"/>
      <c r="U64" s="3"/>
      <c r="V64" s="3"/>
      <c r="W64" s="3"/>
    </row>
    <row r="65" spans="2:23" ht="76.5" x14ac:dyDescent="0.25">
      <c r="B65" s="4"/>
      <c r="C65" s="4"/>
      <c r="D65" s="4"/>
      <c r="E65" s="30">
        <f>E64+1</f>
        <v>4</v>
      </c>
      <c r="F65" s="22" t="s">
        <v>120</v>
      </c>
      <c r="G65" s="23" t="s">
        <v>121</v>
      </c>
      <c r="H65" s="23" t="s">
        <v>121</v>
      </c>
      <c r="I65" s="7" t="s">
        <v>54</v>
      </c>
      <c r="J65" s="7" t="s">
        <v>54</v>
      </c>
      <c r="K65" s="7" t="s">
        <v>133</v>
      </c>
      <c r="L65" s="7" t="s">
        <v>133</v>
      </c>
      <c r="M65" s="10">
        <v>535431500</v>
      </c>
      <c r="N65" s="10">
        <v>389119013</v>
      </c>
      <c r="O65" s="7" t="s">
        <v>134</v>
      </c>
      <c r="P65" s="7" t="s">
        <v>134</v>
      </c>
      <c r="Q65" s="10">
        <v>727237000</v>
      </c>
      <c r="R65" s="10">
        <v>727237000</v>
      </c>
      <c r="S65" s="3" t="s">
        <v>63</v>
      </c>
      <c r="T65" s="3"/>
      <c r="U65" s="3"/>
      <c r="V65" s="3"/>
      <c r="W65" s="3"/>
    </row>
    <row r="66" spans="2:23" ht="38.25" x14ac:dyDescent="0.25">
      <c r="B66" s="4"/>
      <c r="C66" s="4"/>
      <c r="D66" s="4"/>
      <c r="E66" s="30">
        <f>E65+1</f>
        <v>5</v>
      </c>
      <c r="F66" s="22" t="s">
        <v>122</v>
      </c>
      <c r="G66" s="23" t="s">
        <v>123</v>
      </c>
      <c r="H66" s="23" t="s">
        <v>123</v>
      </c>
      <c r="I66" s="7" t="s">
        <v>54</v>
      </c>
      <c r="J66" s="7" t="s">
        <v>54</v>
      </c>
      <c r="K66" s="7" t="s">
        <v>135</v>
      </c>
      <c r="L66" s="7" t="s">
        <v>135</v>
      </c>
      <c r="M66" s="10">
        <v>195600000</v>
      </c>
      <c r="N66" s="10">
        <v>195600000</v>
      </c>
      <c r="O66" s="7" t="s">
        <v>135</v>
      </c>
      <c r="P66" s="7" t="s">
        <v>135</v>
      </c>
      <c r="Q66" s="10">
        <v>321526000</v>
      </c>
      <c r="R66" s="10">
        <v>321526000</v>
      </c>
      <c r="S66" s="3" t="s">
        <v>63</v>
      </c>
      <c r="T66" s="3"/>
      <c r="U66" s="3"/>
      <c r="V66" s="3"/>
      <c r="W66" s="3"/>
    </row>
    <row r="67" spans="2:23" ht="38.25" x14ac:dyDescent="0.25">
      <c r="B67" s="4"/>
      <c r="C67" s="4"/>
      <c r="D67" s="4"/>
      <c r="E67" s="30">
        <f>E66+1</f>
        <v>6</v>
      </c>
      <c r="F67" s="22" t="s">
        <v>124</v>
      </c>
      <c r="G67" s="23" t="s">
        <v>125</v>
      </c>
      <c r="H67" s="23" t="s">
        <v>125</v>
      </c>
      <c r="I67" s="7"/>
      <c r="J67" s="7" t="s">
        <v>54</v>
      </c>
      <c r="K67" s="7"/>
      <c r="L67" s="7"/>
      <c r="M67" s="10">
        <v>0</v>
      </c>
      <c r="N67" s="10">
        <v>187681000</v>
      </c>
      <c r="O67" s="7" t="s">
        <v>136</v>
      </c>
      <c r="P67" s="7" t="s">
        <v>136</v>
      </c>
      <c r="Q67" s="10">
        <v>204363000</v>
      </c>
      <c r="R67" s="10">
        <v>187681000</v>
      </c>
      <c r="S67" s="3" t="s">
        <v>63</v>
      </c>
      <c r="T67" s="3"/>
      <c r="U67" s="3"/>
      <c r="V67" s="3"/>
      <c r="W67" s="3"/>
    </row>
    <row r="68" spans="2:23" ht="51.75" x14ac:dyDescent="0.25">
      <c r="B68" s="4"/>
      <c r="C68" s="4"/>
      <c r="D68" s="4"/>
      <c r="E68" s="32">
        <v>7</v>
      </c>
      <c r="F68" s="33" t="s">
        <v>126</v>
      </c>
      <c r="G68" s="33" t="s">
        <v>127</v>
      </c>
      <c r="H68" s="33" t="s">
        <v>127</v>
      </c>
      <c r="I68" s="7" t="s">
        <v>54</v>
      </c>
      <c r="J68" s="7" t="s">
        <v>54</v>
      </c>
      <c r="K68" s="7"/>
      <c r="L68" s="7"/>
      <c r="M68" s="10">
        <v>460928000</v>
      </c>
      <c r="N68" s="10">
        <v>0</v>
      </c>
      <c r="O68" s="7"/>
      <c r="P68" s="7"/>
      <c r="Q68" s="10">
        <v>0</v>
      </c>
      <c r="R68" s="10">
        <v>0</v>
      </c>
      <c r="S68" s="3" t="s">
        <v>63</v>
      </c>
      <c r="T68" s="3"/>
      <c r="U68" s="3"/>
      <c r="V68" s="3"/>
      <c r="W68" s="3"/>
    </row>
    <row r="69" spans="2:23" ht="51" x14ac:dyDescent="0.25">
      <c r="B69" s="4"/>
      <c r="C69" s="4"/>
      <c r="D69" s="4"/>
      <c r="E69" s="15">
        <v>8</v>
      </c>
      <c r="F69" s="16" t="s">
        <v>128</v>
      </c>
      <c r="G69" s="18" t="s">
        <v>129</v>
      </c>
      <c r="H69" s="18" t="s">
        <v>129</v>
      </c>
      <c r="I69" s="7" t="s">
        <v>54</v>
      </c>
      <c r="J69" s="7" t="s">
        <v>54</v>
      </c>
      <c r="K69" s="7"/>
      <c r="L69" s="7"/>
      <c r="M69" s="10">
        <v>69031950</v>
      </c>
      <c r="N69" s="10">
        <v>0</v>
      </c>
      <c r="O69" s="7"/>
      <c r="P69" s="7"/>
      <c r="Q69" s="10">
        <v>0</v>
      </c>
      <c r="R69" s="10">
        <v>0</v>
      </c>
      <c r="S69" s="3" t="s">
        <v>63</v>
      </c>
      <c r="T69" s="3"/>
      <c r="U69" s="3"/>
      <c r="V69" s="3"/>
      <c r="W69" s="3"/>
    </row>
  </sheetData>
  <mergeCells count="31">
    <mergeCell ref="I15:J15"/>
    <mergeCell ref="V15:V16"/>
    <mergeCell ref="U12:U14"/>
    <mergeCell ref="M14:N14"/>
    <mergeCell ref="S12:T14"/>
    <mergeCell ref="K15:L15"/>
    <mergeCell ref="E5:W5"/>
    <mergeCell ref="E6:W6"/>
    <mergeCell ref="B12:E14"/>
    <mergeCell ref="F12:F14"/>
    <mergeCell ref="G12:H12"/>
    <mergeCell ref="K14:L14"/>
    <mergeCell ref="Q14:R14"/>
    <mergeCell ref="V12:V14"/>
    <mergeCell ref="W12:W14"/>
    <mergeCell ref="B15:E16"/>
    <mergeCell ref="F15:F16"/>
    <mergeCell ref="W15:W16"/>
    <mergeCell ref="B7:C7"/>
    <mergeCell ref="I12:N13"/>
    <mergeCell ref="O12:R13"/>
    <mergeCell ref="B10:D10"/>
    <mergeCell ref="O14:P14"/>
    <mergeCell ref="I14:J14"/>
    <mergeCell ref="G13:H13"/>
    <mergeCell ref="G14:H14"/>
    <mergeCell ref="G15:H15"/>
    <mergeCell ref="Q15:R15"/>
    <mergeCell ref="U15:U16"/>
    <mergeCell ref="M15:N15"/>
    <mergeCell ref="O15:P15"/>
  </mergeCells>
  <phoneticPr fontId="6" type="noConversion"/>
  <pageMargins left="0.26" right="0.2" top="0.51" bottom="1" header="0.3" footer="0.5"/>
  <pageSetup paperSize="5" scale="68" orientation="landscape" horizontalDpi="4294967294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115"/>
  <sheetViews>
    <sheetView tabSelected="1" view="pageBreakPreview" topLeftCell="H88" zoomScale="85" zoomScaleSheetLayoutView="85" workbookViewId="0">
      <selection activeCell="U98" sqref="U98:W105"/>
    </sheetView>
  </sheetViews>
  <sheetFormatPr defaultRowHeight="12.75" x14ac:dyDescent="0.2"/>
  <cols>
    <col min="1" max="1" width="1.7109375" customWidth="1"/>
    <col min="2" max="2" width="9.42578125" customWidth="1"/>
    <col min="3" max="4" width="10.28515625" customWidth="1"/>
    <col min="5" max="5" width="5.42578125" customWidth="1"/>
    <col min="6" max="6" width="26.42578125" customWidth="1"/>
    <col min="7" max="7" width="25.7109375" customWidth="1"/>
    <col min="8" max="8" width="11.140625" style="53" customWidth="1"/>
    <col min="9" max="9" width="5.5703125" style="53" customWidth="1"/>
    <col min="10" max="10" width="14.85546875" customWidth="1"/>
    <col min="11" max="11" width="5.5703125" customWidth="1"/>
    <col min="12" max="12" width="14" customWidth="1"/>
    <col min="13" max="13" width="6" customWidth="1"/>
    <col min="14" max="14" width="15.7109375" customWidth="1"/>
    <col min="15" max="15" width="6" customWidth="1"/>
    <col min="16" max="16" width="15" customWidth="1"/>
    <col min="17" max="17" width="5.85546875" customWidth="1"/>
    <col min="18" max="18" width="16.42578125" customWidth="1"/>
    <col min="19" max="19" width="5.85546875" customWidth="1"/>
    <col min="20" max="20" width="15.140625" customWidth="1"/>
    <col min="21" max="21" width="9.42578125" customWidth="1"/>
    <col min="22" max="22" width="13.5703125" customWidth="1"/>
    <col min="23" max="23" width="10.7109375" customWidth="1"/>
    <col min="24" max="24" width="8.28515625" customWidth="1"/>
  </cols>
  <sheetData>
    <row r="2" spans="2:24" x14ac:dyDescent="0.2">
      <c r="B2" s="199" t="s">
        <v>232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</row>
    <row r="3" spans="2:24" x14ac:dyDescent="0.2">
      <c r="B3" s="199" t="s">
        <v>233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</row>
    <row r="4" spans="2:24" x14ac:dyDescent="0.2">
      <c r="B4" s="199" t="s">
        <v>140</v>
      </c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</row>
    <row r="5" spans="2:24" ht="10.5" customHeight="1" x14ac:dyDescent="0.2"/>
    <row r="6" spans="2:24" s="56" customFormat="1" ht="22.5" customHeight="1" x14ac:dyDescent="0.2">
      <c r="B6" s="208" t="s">
        <v>141</v>
      </c>
      <c r="C6" s="208" t="s">
        <v>22</v>
      </c>
      <c r="D6" s="208" t="s">
        <v>142</v>
      </c>
      <c r="E6" s="208" t="s">
        <v>0</v>
      </c>
      <c r="F6" s="208" t="s">
        <v>143</v>
      </c>
      <c r="G6" s="208" t="s">
        <v>144</v>
      </c>
      <c r="H6" s="208" t="s">
        <v>183</v>
      </c>
      <c r="I6" s="218" t="s">
        <v>145</v>
      </c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19"/>
      <c r="W6" s="208" t="s">
        <v>146</v>
      </c>
      <c r="X6" s="208" t="s">
        <v>9</v>
      </c>
    </row>
    <row r="7" spans="2:24" s="56" customFormat="1" ht="36" customHeight="1" x14ac:dyDescent="0.2">
      <c r="B7" s="209"/>
      <c r="C7" s="209"/>
      <c r="D7" s="209"/>
      <c r="E7" s="209"/>
      <c r="F7" s="209"/>
      <c r="G7" s="209"/>
      <c r="H7" s="209"/>
      <c r="I7" s="224">
        <v>2016</v>
      </c>
      <c r="J7" s="224"/>
      <c r="K7" s="224">
        <v>2017</v>
      </c>
      <c r="L7" s="224"/>
      <c r="M7" s="224">
        <v>2018</v>
      </c>
      <c r="N7" s="224"/>
      <c r="O7" s="224">
        <v>2019</v>
      </c>
      <c r="P7" s="224"/>
      <c r="Q7" s="224">
        <v>2020</v>
      </c>
      <c r="R7" s="224"/>
      <c r="S7" s="224">
        <v>2021</v>
      </c>
      <c r="T7" s="224"/>
      <c r="U7" s="218" t="s">
        <v>148</v>
      </c>
      <c r="V7" s="219"/>
      <c r="W7" s="209"/>
      <c r="X7" s="209"/>
    </row>
    <row r="8" spans="2:24" s="56" customFormat="1" ht="12.75" customHeight="1" x14ac:dyDescent="0.2">
      <c r="B8" s="57"/>
      <c r="C8" s="57"/>
      <c r="D8" s="58"/>
      <c r="E8" s="58"/>
      <c r="F8" s="57"/>
      <c r="G8" s="57"/>
      <c r="H8" s="59">
        <v>7</v>
      </c>
      <c r="I8" s="57" t="s">
        <v>147</v>
      </c>
      <c r="J8" s="57" t="s">
        <v>23</v>
      </c>
      <c r="K8" s="57" t="s">
        <v>147</v>
      </c>
      <c r="L8" s="57" t="s">
        <v>23</v>
      </c>
      <c r="M8" s="57" t="s">
        <v>147</v>
      </c>
      <c r="N8" s="57" t="s">
        <v>23</v>
      </c>
      <c r="O8" s="57" t="s">
        <v>147</v>
      </c>
      <c r="P8" s="57" t="s">
        <v>23</v>
      </c>
      <c r="Q8" s="57" t="s">
        <v>147</v>
      </c>
      <c r="R8" s="57" t="s">
        <v>23</v>
      </c>
      <c r="S8" s="57" t="s">
        <v>147</v>
      </c>
      <c r="T8" s="57" t="s">
        <v>23</v>
      </c>
      <c r="U8" s="57" t="s">
        <v>147</v>
      </c>
      <c r="V8" s="57" t="s">
        <v>23</v>
      </c>
      <c r="W8" s="57"/>
      <c r="X8" s="57"/>
    </row>
    <row r="9" spans="2:24" s="56" customFormat="1" ht="12" customHeight="1" x14ac:dyDescent="0.2">
      <c r="B9" s="60">
        <v>1</v>
      </c>
      <c r="C9" s="60">
        <v>2</v>
      </c>
      <c r="D9" s="60">
        <v>3</v>
      </c>
      <c r="E9" s="60">
        <v>4</v>
      </c>
      <c r="F9" s="60">
        <v>5</v>
      </c>
      <c r="G9" s="60">
        <v>6</v>
      </c>
      <c r="H9" s="60">
        <v>7</v>
      </c>
      <c r="I9" s="60">
        <v>8</v>
      </c>
      <c r="J9" s="60">
        <v>9</v>
      </c>
      <c r="K9" s="60">
        <v>10</v>
      </c>
      <c r="L9" s="60">
        <v>11</v>
      </c>
      <c r="M9" s="60">
        <v>12</v>
      </c>
      <c r="N9" s="60">
        <v>13</v>
      </c>
      <c r="O9" s="60">
        <v>14</v>
      </c>
      <c r="P9" s="60">
        <v>15</v>
      </c>
      <c r="Q9" s="60">
        <v>16</v>
      </c>
      <c r="R9" s="60">
        <v>17</v>
      </c>
      <c r="S9" s="60">
        <v>18</v>
      </c>
      <c r="T9" s="60">
        <v>19</v>
      </c>
      <c r="U9" s="60">
        <v>20</v>
      </c>
      <c r="V9" s="60">
        <v>21</v>
      </c>
      <c r="W9" s="60">
        <v>22</v>
      </c>
      <c r="X9" s="60">
        <v>23</v>
      </c>
    </row>
    <row r="10" spans="2:24" s="56" customFormat="1" ht="11.25" x14ac:dyDescent="0.2">
      <c r="B10" s="61"/>
      <c r="C10" s="61"/>
      <c r="D10" s="61"/>
      <c r="E10" s="61"/>
      <c r="F10" s="61"/>
      <c r="G10" s="61"/>
      <c r="H10" s="62"/>
      <c r="I10" s="62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3"/>
      <c r="X10" s="63"/>
    </row>
    <row r="11" spans="2:24" s="56" customFormat="1" ht="12.75" customHeight="1" x14ac:dyDescent="0.2">
      <c r="B11" s="64"/>
      <c r="C11" s="64"/>
      <c r="D11" s="64"/>
      <c r="E11" s="64"/>
      <c r="F11" s="64"/>
      <c r="G11" s="64"/>
      <c r="H11" s="65"/>
      <c r="I11" s="66"/>
      <c r="J11" s="67">
        <f>+J12+J29+J50+J58+J61+J80+J44+J47</f>
        <v>8434000000</v>
      </c>
      <c r="K11" s="64"/>
      <c r="L11" s="67">
        <f>+L12+L29+L50+L58+L61+L80+L44+L47</f>
        <v>9561249062</v>
      </c>
      <c r="M11" s="64"/>
      <c r="N11" s="67">
        <f>+N12+N29+N50+N58+N61+N80+N44+N47</f>
        <v>13035777727</v>
      </c>
      <c r="O11" s="64"/>
      <c r="P11" s="68">
        <f>+P12+P29+P50+P58+P61+P80+P44+P47</f>
        <v>14533713700</v>
      </c>
      <c r="Q11" s="64"/>
      <c r="R11" s="68">
        <f>+R12+R29+R50+R58+R61+R80+R44+R47</f>
        <v>15784973885</v>
      </c>
      <c r="S11" s="64"/>
      <c r="T11" s="68">
        <f>+T12+T29+T50+T58+T61+T80+T44+T47</f>
        <v>16852433379.25</v>
      </c>
      <c r="U11" s="64"/>
      <c r="V11" s="68">
        <f>+V12+V29+V50+V58+V61+V80+V44+V47</f>
        <v>16852433379.25</v>
      </c>
      <c r="W11" s="217" t="s">
        <v>194</v>
      </c>
      <c r="X11" s="217" t="s">
        <v>194</v>
      </c>
    </row>
    <row r="12" spans="2:24" s="56" customFormat="1" ht="27.75" customHeight="1" x14ac:dyDescent="0.2">
      <c r="B12" s="220" t="s">
        <v>163</v>
      </c>
      <c r="C12" s="211" t="s">
        <v>219</v>
      </c>
      <c r="D12" s="214" t="s">
        <v>220</v>
      </c>
      <c r="E12" s="69"/>
      <c r="F12" s="70" t="s">
        <v>27</v>
      </c>
      <c r="G12" s="70" t="s">
        <v>213</v>
      </c>
      <c r="H12" s="71">
        <v>100</v>
      </c>
      <c r="I12" s="71">
        <v>100</v>
      </c>
      <c r="J12" s="72">
        <f>SUM(J13:J27)</f>
        <v>1762901885</v>
      </c>
      <c r="K12" s="71">
        <v>100</v>
      </c>
      <c r="L12" s="73">
        <f t="shared" ref="L12:V12" si="0">SUM(L13:L27)</f>
        <v>1750576544</v>
      </c>
      <c r="M12" s="71">
        <v>100</v>
      </c>
      <c r="N12" s="73">
        <f t="shared" si="0"/>
        <v>2080020165</v>
      </c>
      <c r="O12" s="71">
        <v>100</v>
      </c>
      <c r="P12" s="73">
        <f t="shared" si="0"/>
        <v>1930320000</v>
      </c>
      <c r="Q12" s="71">
        <v>100</v>
      </c>
      <c r="R12" s="73">
        <f t="shared" si="0"/>
        <v>2022146000</v>
      </c>
      <c r="S12" s="71">
        <v>100</v>
      </c>
      <c r="T12" s="73">
        <f t="shared" si="0"/>
        <v>2069228300</v>
      </c>
      <c r="U12" s="71">
        <f>S12</f>
        <v>100</v>
      </c>
      <c r="V12" s="73">
        <f t="shared" si="0"/>
        <v>2069228300</v>
      </c>
      <c r="W12" s="202"/>
      <c r="X12" s="202"/>
    </row>
    <row r="13" spans="2:24" s="56" customFormat="1" ht="22.5" x14ac:dyDescent="0.2">
      <c r="B13" s="221"/>
      <c r="C13" s="212"/>
      <c r="D13" s="215"/>
      <c r="E13" s="74">
        <v>1</v>
      </c>
      <c r="F13" s="178" t="s">
        <v>28</v>
      </c>
      <c r="G13" s="76" t="str">
        <f>[1]Sheet1!G16</f>
        <v>Jumlah surat terkirim selama satu tahun</v>
      </c>
      <c r="H13" s="176">
        <f>I13+K13+M13+O13+Q13+S13</f>
        <v>72</v>
      </c>
      <c r="I13" s="78">
        <v>12</v>
      </c>
      <c r="J13" s="176">
        <v>23152000</v>
      </c>
      <c r="K13" s="79">
        <v>12</v>
      </c>
      <c r="L13" s="176">
        <v>23152000</v>
      </c>
      <c r="M13" s="80">
        <v>12</v>
      </c>
      <c r="N13" s="176">
        <v>23152000</v>
      </c>
      <c r="O13" s="80">
        <v>12</v>
      </c>
      <c r="P13" s="176">
        <f>[1]Sheet1!N16</f>
        <v>24300000</v>
      </c>
      <c r="Q13" s="80">
        <v>12</v>
      </c>
      <c r="R13" s="176">
        <f>[1]Sheet1!P16</f>
        <v>25500000</v>
      </c>
      <c r="S13" s="80">
        <v>12</v>
      </c>
      <c r="T13" s="176">
        <f>[1]Sheet1!R16</f>
        <v>27000000</v>
      </c>
      <c r="U13" s="80">
        <f>S13</f>
        <v>12</v>
      </c>
      <c r="V13" s="176">
        <f t="shared" ref="V13:V27" si="1">T13</f>
        <v>27000000</v>
      </c>
      <c r="W13" s="202"/>
      <c r="X13" s="202"/>
    </row>
    <row r="14" spans="2:24" s="56" customFormat="1" ht="39.75" customHeight="1" x14ac:dyDescent="0.2">
      <c r="B14" s="221"/>
      <c r="C14" s="212"/>
      <c r="D14" s="215" t="s">
        <v>221</v>
      </c>
      <c r="E14" s="74">
        <f>E13+1</f>
        <v>2</v>
      </c>
      <c r="F14" s="178" t="s">
        <v>30</v>
      </c>
      <c r="G14" s="76" t="str">
        <f>[1]Sheet1!G17</f>
        <v>Terealisasinya pembayaran rekening listrik, air dan telepon selama 1 tahun</v>
      </c>
      <c r="H14" s="176">
        <f t="shared" ref="H14:H27" si="2">I14+K14+M14+O14+Q14+S14</f>
        <v>72</v>
      </c>
      <c r="I14" s="78">
        <v>12</v>
      </c>
      <c r="J14" s="176">
        <v>185400000</v>
      </c>
      <c r="K14" s="79">
        <v>12</v>
      </c>
      <c r="L14" s="176">
        <v>250800000</v>
      </c>
      <c r="M14" s="80">
        <v>12</v>
      </c>
      <c r="N14" s="176">
        <v>334800000</v>
      </c>
      <c r="O14" s="80">
        <v>12</v>
      </c>
      <c r="P14" s="176">
        <f>[1]Sheet1!N17</f>
        <v>350000000</v>
      </c>
      <c r="Q14" s="80">
        <v>12</v>
      </c>
      <c r="R14" s="176">
        <f>[1]Sheet1!P17</f>
        <v>385000000</v>
      </c>
      <c r="S14" s="80">
        <v>12</v>
      </c>
      <c r="T14" s="176">
        <f>[1]Sheet1!R17</f>
        <v>400000000</v>
      </c>
      <c r="U14" s="80">
        <f t="shared" ref="U14:U27" si="3">S14</f>
        <v>12</v>
      </c>
      <c r="V14" s="176">
        <f t="shared" si="1"/>
        <v>400000000</v>
      </c>
      <c r="W14" s="202"/>
      <c r="X14" s="202"/>
    </row>
    <row r="15" spans="2:24" s="56" customFormat="1" ht="22.5" x14ac:dyDescent="0.2">
      <c r="B15" s="221"/>
      <c r="C15" s="212"/>
      <c r="D15" s="215"/>
      <c r="E15" s="74">
        <f t="shared" ref="E15:E27" si="4">E14+1</f>
        <v>3</v>
      </c>
      <c r="F15" s="178" t="s">
        <v>32</v>
      </c>
      <c r="G15" s="76" t="str">
        <f>[1]Sheet1!G18</f>
        <v>Terlaksananya jasa sewa peralatan dan perlengkapan kantor</v>
      </c>
      <c r="H15" s="176">
        <f t="shared" si="2"/>
        <v>72</v>
      </c>
      <c r="I15" s="78">
        <v>12</v>
      </c>
      <c r="J15" s="176">
        <v>36950000</v>
      </c>
      <c r="K15" s="79">
        <v>12</v>
      </c>
      <c r="L15" s="176">
        <v>1000000</v>
      </c>
      <c r="M15" s="80">
        <v>12</v>
      </c>
      <c r="N15" s="176">
        <v>1000000</v>
      </c>
      <c r="O15" s="80">
        <v>12</v>
      </c>
      <c r="P15" s="176">
        <f>[1]Sheet1!N18</f>
        <v>1000000</v>
      </c>
      <c r="Q15" s="80">
        <v>12</v>
      </c>
      <c r="R15" s="176">
        <f>[1]Sheet1!P18</f>
        <v>1000000</v>
      </c>
      <c r="S15" s="80">
        <v>12</v>
      </c>
      <c r="T15" s="176">
        <f>[1]Sheet1!R18</f>
        <v>1200000</v>
      </c>
      <c r="U15" s="80">
        <f t="shared" si="3"/>
        <v>12</v>
      </c>
      <c r="V15" s="176">
        <f t="shared" si="1"/>
        <v>1200000</v>
      </c>
      <c r="W15" s="202"/>
      <c r="X15" s="202"/>
    </row>
    <row r="16" spans="2:24" s="56" customFormat="1" ht="33.75" x14ac:dyDescent="0.2">
      <c r="B16" s="221"/>
      <c r="C16" s="212"/>
      <c r="D16" s="215"/>
      <c r="E16" s="74">
        <v>4</v>
      </c>
      <c r="F16" s="178" t="s">
        <v>185</v>
      </c>
      <c r="G16" s="76" t="str">
        <f>[1]Sheet1!G19</f>
        <v>Terlaksananya jasa kebersihan kantor, tersedianya jasa sopir kantor dan pengamanan kantor</v>
      </c>
      <c r="H16" s="81">
        <v>0</v>
      </c>
      <c r="I16" s="78">
        <v>0</v>
      </c>
      <c r="J16" s="81">
        <v>0</v>
      </c>
      <c r="K16" s="78">
        <v>12</v>
      </c>
      <c r="L16" s="81">
        <v>393537580</v>
      </c>
      <c r="M16" s="80">
        <v>12</v>
      </c>
      <c r="N16" s="176">
        <v>519941165</v>
      </c>
      <c r="O16" s="80">
        <v>12</v>
      </c>
      <c r="P16" s="176">
        <f>[1]Sheet1!N19</f>
        <v>410000000</v>
      </c>
      <c r="Q16" s="80">
        <v>12</v>
      </c>
      <c r="R16" s="176">
        <f>[1]Sheet1!P19</f>
        <v>410000000</v>
      </c>
      <c r="S16" s="80">
        <v>12</v>
      </c>
      <c r="T16" s="176">
        <f>[1]Sheet1!R19</f>
        <v>420000000</v>
      </c>
      <c r="U16" s="80">
        <f t="shared" si="3"/>
        <v>12</v>
      </c>
      <c r="V16" s="81">
        <f>T16</f>
        <v>420000000</v>
      </c>
      <c r="W16" s="202"/>
      <c r="X16" s="202"/>
    </row>
    <row r="17" spans="2:24" s="169" customFormat="1" ht="11.25" x14ac:dyDescent="0.2">
      <c r="B17" s="221"/>
      <c r="C17" s="212"/>
      <c r="D17" s="215"/>
      <c r="E17" s="74">
        <v>5</v>
      </c>
      <c r="F17" s="178" t="s">
        <v>34</v>
      </c>
      <c r="G17" s="76" t="s">
        <v>149</v>
      </c>
      <c r="H17" s="79">
        <f t="shared" si="2"/>
        <v>12</v>
      </c>
      <c r="I17" s="78">
        <v>12</v>
      </c>
      <c r="J17" s="79">
        <v>100000000</v>
      </c>
      <c r="K17" s="79">
        <v>0</v>
      </c>
      <c r="L17" s="79">
        <v>0</v>
      </c>
      <c r="M17" s="91">
        <v>0</v>
      </c>
      <c r="N17" s="79">
        <v>0</v>
      </c>
      <c r="O17" s="91">
        <v>0</v>
      </c>
      <c r="P17" s="79">
        <f t="shared" ref="P17:T26" si="5">105%*N17</f>
        <v>0</v>
      </c>
      <c r="Q17" s="91">
        <v>0</v>
      </c>
      <c r="R17" s="79">
        <f t="shared" si="5"/>
        <v>0</v>
      </c>
      <c r="S17" s="91">
        <v>0</v>
      </c>
      <c r="T17" s="79">
        <f t="shared" si="5"/>
        <v>0</v>
      </c>
      <c r="U17" s="80">
        <f t="shared" si="3"/>
        <v>0</v>
      </c>
      <c r="V17" s="79">
        <f t="shared" si="1"/>
        <v>0</v>
      </c>
      <c r="W17" s="202"/>
      <c r="X17" s="202"/>
    </row>
    <row r="18" spans="2:24" s="169" customFormat="1" ht="22.5" x14ac:dyDescent="0.2">
      <c r="B18" s="221"/>
      <c r="C18" s="212"/>
      <c r="D18" s="111"/>
      <c r="E18" s="74">
        <v>6</v>
      </c>
      <c r="F18" s="178" t="s">
        <v>36</v>
      </c>
      <c r="G18" s="76" t="str">
        <f>[1]Sheet1!G20</f>
        <v xml:space="preserve">Tersedianya alat tulis untuk administrasi kantor </v>
      </c>
      <c r="H18" s="79">
        <f t="shared" si="2"/>
        <v>72</v>
      </c>
      <c r="I18" s="78">
        <v>12</v>
      </c>
      <c r="J18" s="79">
        <v>72662340</v>
      </c>
      <c r="K18" s="79">
        <v>12</v>
      </c>
      <c r="L18" s="79">
        <v>84662340</v>
      </c>
      <c r="M18" s="91">
        <v>12</v>
      </c>
      <c r="N18" s="79">
        <v>86859000</v>
      </c>
      <c r="O18" s="91">
        <v>12</v>
      </c>
      <c r="P18" s="79">
        <f>[1]Sheet1!N20</f>
        <v>91000000</v>
      </c>
      <c r="Q18" s="91">
        <v>12</v>
      </c>
      <c r="R18" s="79">
        <f>[1]Sheet1!P20</f>
        <v>95000000</v>
      </c>
      <c r="S18" s="91">
        <v>12</v>
      </c>
      <c r="T18" s="79">
        <f>[1]Sheet1!R20</f>
        <v>98000000</v>
      </c>
      <c r="U18" s="80">
        <f t="shared" si="3"/>
        <v>12</v>
      </c>
      <c r="V18" s="79">
        <f t="shared" si="1"/>
        <v>98000000</v>
      </c>
      <c r="W18" s="202"/>
      <c r="X18" s="202"/>
    </row>
    <row r="19" spans="2:24" s="169" customFormat="1" ht="23.25" customHeight="1" x14ac:dyDescent="0.2">
      <c r="B19" s="221"/>
      <c r="C19" s="212"/>
      <c r="D19" s="111"/>
      <c r="E19" s="74">
        <v>7</v>
      </c>
      <c r="F19" s="178" t="s">
        <v>38</v>
      </c>
      <c r="G19" s="76" t="str">
        <f>[1]Sheet1!G21</f>
        <v xml:space="preserve">Tersedianya barang cetakan dan penggandaan </v>
      </c>
      <c r="H19" s="79">
        <f t="shared" si="2"/>
        <v>72</v>
      </c>
      <c r="I19" s="78">
        <v>12</v>
      </c>
      <c r="J19" s="79">
        <v>64314545</v>
      </c>
      <c r="K19" s="79">
        <v>12</v>
      </c>
      <c r="L19" s="79">
        <v>64314545</v>
      </c>
      <c r="M19" s="91">
        <v>12</v>
      </c>
      <c r="N19" s="79">
        <v>64383000</v>
      </c>
      <c r="O19" s="91">
        <v>12</v>
      </c>
      <c r="P19" s="79">
        <f>[1]Sheet1!N21</f>
        <v>67500000</v>
      </c>
      <c r="Q19" s="91">
        <v>12</v>
      </c>
      <c r="R19" s="79">
        <f>[1]Sheet1!P21</f>
        <v>70000000</v>
      </c>
      <c r="S19" s="91">
        <v>12</v>
      </c>
      <c r="T19" s="79">
        <f>[1]Sheet1!R21</f>
        <v>74250000</v>
      </c>
      <c r="U19" s="80">
        <f t="shared" si="3"/>
        <v>12</v>
      </c>
      <c r="V19" s="79">
        <f t="shared" si="1"/>
        <v>74250000</v>
      </c>
      <c r="W19" s="202"/>
      <c r="X19" s="202"/>
    </row>
    <row r="20" spans="2:24" s="169" customFormat="1" ht="22.5" x14ac:dyDescent="0.2">
      <c r="B20" s="221"/>
      <c r="C20" s="212"/>
      <c r="D20" s="111"/>
      <c r="E20" s="74">
        <f t="shared" si="4"/>
        <v>8</v>
      </c>
      <c r="F20" s="178" t="s">
        <v>40</v>
      </c>
      <c r="G20" s="76" t="str">
        <f>[1]Sheet1!G22</f>
        <v>Jumlah komponen instalasi yang digunakan selama 1 tahun</v>
      </c>
      <c r="H20" s="79">
        <f t="shared" si="2"/>
        <v>72</v>
      </c>
      <c r="I20" s="78">
        <v>12</v>
      </c>
      <c r="J20" s="79">
        <v>5665000</v>
      </c>
      <c r="K20" s="79">
        <v>12</v>
      </c>
      <c r="L20" s="79">
        <v>5665000</v>
      </c>
      <c r="M20" s="91">
        <v>12</v>
      </c>
      <c r="N20" s="79">
        <v>5650000</v>
      </c>
      <c r="O20" s="91">
        <v>12</v>
      </c>
      <c r="P20" s="79">
        <f>[1]Sheet1!N22</f>
        <v>6000000</v>
      </c>
      <c r="Q20" s="91">
        <v>12</v>
      </c>
      <c r="R20" s="79">
        <f>[1]Sheet1!P22</f>
        <v>7000000</v>
      </c>
      <c r="S20" s="91">
        <v>12</v>
      </c>
      <c r="T20" s="79">
        <f>[1]Sheet1!R22</f>
        <v>8000000</v>
      </c>
      <c r="U20" s="80">
        <f t="shared" si="3"/>
        <v>12</v>
      </c>
      <c r="V20" s="79">
        <f t="shared" si="1"/>
        <v>8000000</v>
      </c>
      <c r="W20" s="202"/>
      <c r="X20" s="202"/>
    </row>
    <row r="21" spans="2:24" s="169" customFormat="1" ht="22.5" x14ac:dyDescent="0.2">
      <c r="B21" s="221"/>
      <c r="C21" s="212"/>
      <c r="D21" s="111"/>
      <c r="E21" s="74">
        <f t="shared" si="4"/>
        <v>9</v>
      </c>
      <c r="F21" s="178" t="s">
        <v>42</v>
      </c>
      <c r="G21" s="76" t="s">
        <v>43</v>
      </c>
      <c r="H21" s="79">
        <f t="shared" si="2"/>
        <v>24</v>
      </c>
      <c r="I21" s="78">
        <v>12</v>
      </c>
      <c r="J21" s="79">
        <v>153400000</v>
      </c>
      <c r="K21" s="79">
        <v>0</v>
      </c>
      <c r="L21" s="79">
        <v>0</v>
      </c>
      <c r="M21" s="91">
        <v>12</v>
      </c>
      <c r="N21" s="188">
        <v>2400000</v>
      </c>
      <c r="O21" s="91">
        <v>0</v>
      </c>
      <c r="P21" s="79">
        <f t="shared" si="5"/>
        <v>2520000</v>
      </c>
      <c r="Q21" s="91">
        <v>0</v>
      </c>
      <c r="R21" s="79">
        <f t="shared" si="5"/>
        <v>2646000</v>
      </c>
      <c r="S21" s="91">
        <v>0</v>
      </c>
      <c r="T21" s="79">
        <f t="shared" si="5"/>
        <v>2778300</v>
      </c>
      <c r="U21" s="80">
        <f t="shared" si="3"/>
        <v>0</v>
      </c>
      <c r="V21" s="79">
        <f t="shared" si="1"/>
        <v>2778300</v>
      </c>
      <c r="W21" s="202"/>
      <c r="X21" s="202"/>
    </row>
    <row r="22" spans="2:24" s="169" customFormat="1" ht="22.5" x14ac:dyDescent="0.2">
      <c r="B22" s="221"/>
      <c r="C22" s="212"/>
      <c r="D22" s="111"/>
      <c r="E22" s="74">
        <v>10</v>
      </c>
      <c r="F22" s="178" t="s">
        <v>44</v>
      </c>
      <c r="G22" s="76" t="str">
        <f>[1]Sheet1!G23</f>
        <v>Tersedianya bahan bacaan dan warta perundangan</v>
      </c>
      <c r="H22" s="79">
        <f t="shared" si="2"/>
        <v>72</v>
      </c>
      <c r="I22" s="78">
        <v>12</v>
      </c>
      <c r="J22" s="79">
        <v>33000000</v>
      </c>
      <c r="K22" s="79">
        <v>12</v>
      </c>
      <c r="L22" s="79">
        <v>34200000</v>
      </c>
      <c r="M22" s="91">
        <v>12</v>
      </c>
      <c r="N22" s="79">
        <v>34200000</v>
      </c>
      <c r="O22" s="91">
        <v>12</v>
      </c>
      <c r="P22" s="79">
        <f>[1]Sheet1!N23</f>
        <v>35000000</v>
      </c>
      <c r="Q22" s="91">
        <v>12</v>
      </c>
      <c r="R22" s="79">
        <f>[1]Sheet1!P23</f>
        <v>36000000</v>
      </c>
      <c r="S22" s="91">
        <v>12</v>
      </c>
      <c r="T22" s="79">
        <f>[1]Sheet1!R23</f>
        <v>37000000</v>
      </c>
      <c r="U22" s="80">
        <f t="shared" si="3"/>
        <v>12</v>
      </c>
      <c r="V22" s="79">
        <f t="shared" si="1"/>
        <v>37000000</v>
      </c>
      <c r="W22" s="202"/>
      <c r="X22" s="202"/>
    </row>
    <row r="23" spans="2:24" s="169" customFormat="1" ht="22.5" x14ac:dyDescent="0.2">
      <c r="B23" s="221"/>
      <c r="C23" s="212"/>
      <c r="D23" s="111"/>
      <c r="E23" s="74">
        <v>11</v>
      </c>
      <c r="F23" s="178" t="s">
        <v>46</v>
      </c>
      <c r="G23" s="76" t="str">
        <f>[1]Sheet1!G24</f>
        <v>Tersedianya makan dan minum rapat internal dan tamu</v>
      </c>
      <c r="H23" s="79">
        <f t="shared" si="2"/>
        <v>72</v>
      </c>
      <c r="I23" s="78">
        <v>12</v>
      </c>
      <c r="J23" s="79">
        <v>42570000</v>
      </c>
      <c r="K23" s="79">
        <v>12</v>
      </c>
      <c r="L23" s="79">
        <v>42570000</v>
      </c>
      <c r="M23" s="91">
        <v>12</v>
      </c>
      <c r="N23" s="189">
        <v>56160000</v>
      </c>
      <c r="O23" s="91">
        <v>12</v>
      </c>
      <c r="P23" s="79">
        <f>[1]Sheet1!N24</f>
        <v>49000000</v>
      </c>
      <c r="Q23" s="91">
        <v>12</v>
      </c>
      <c r="R23" s="79">
        <f>[1]Sheet1!P24</f>
        <v>52000000</v>
      </c>
      <c r="S23" s="91">
        <v>12</v>
      </c>
      <c r="T23" s="79">
        <f>[1]Sheet1!R24</f>
        <v>60000000</v>
      </c>
      <c r="U23" s="80">
        <f t="shared" si="3"/>
        <v>12</v>
      </c>
      <c r="V23" s="79">
        <f t="shared" si="1"/>
        <v>60000000</v>
      </c>
      <c r="W23" s="202"/>
      <c r="X23" s="202"/>
    </row>
    <row r="24" spans="2:24" s="169" customFormat="1" ht="45" x14ac:dyDescent="0.2">
      <c r="B24" s="221"/>
      <c r="C24" s="212"/>
      <c r="D24" s="111"/>
      <c r="E24" s="74">
        <f t="shared" si="4"/>
        <v>12</v>
      </c>
      <c r="F24" s="178" t="s">
        <v>48</v>
      </c>
      <c r="G24" s="76" t="str">
        <f>[1]Sheet1!G25</f>
        <v>Terlaksana dan terselenggaranya rapat- rapat koordinasi dan konsultasi keluar dan dalam Provinsi</v>
      </c>
      <c r="H24" s="79">
        <f t="shared" si="2"/>
        <v>72</v>
      </c>
      <c r="I24" s="78">
        <v>12</v>
      </c>
      <c r="J24" s="79">
        <v>823400000</v>
      </c>
      <c r="K24" s="79">
        <v>12</v>
      </c>
      <c r="L24" s="79">
        <v>833375079</v>
      </c>
      <c r="M24" s="91">
        <v>12</v>
      </c>
      <c r="N24" s="79">
        <v>933375000</v>
      </c>
      <c r="O24" s="91">
        <v>12</v>
      </c>
      <c r="P24" s="79">
        <f>[1]Sheet1!N25</f>
        <v>875000000</v>
      </c>
      <c r="Q24" s="91">
        <v>12</v>
      </c>
      <c r="R24" s="79">
        <f>[1]Sheet1!P25</f>
        <v>918000000</v>
      </c>
      <c r="S24" s="91">
        <v>12</v>
      </c>
      <c r="T24" s="79">
        <f>[1]Sheet1!R25</f>
        <v>920000000</v>
      </c>
      <c r="U24" s="80">
        <f t="shared" si="3"/>
        <v>12</v>
      </c>
      <c r="V24" s="79">
        <f t="shared" si="1"/>
        <v>920000000</v>
      </c>
      <c r="W24" s="202"/>
      <c r="X24" s="202"/>
    </row>
    <row r="25" spans="2:24" s="169" customFormat="1" ht="11.25" x14ac:dyDescent="0.2">
      <c r="B25" s="221"/>
      <c r="C25" s="212"/>
      <c r="D25" s="111"/>
      <c r="E25" s="74">
        <v>13</v>
      </c>
      <c r="F25" s="178" t="s">
        <v>138</v>
      </c>
      <c r="G25" s="76" t="s">
        <v>150</v>
      </c>
      <c r="H25" s="79">
        <f t="shared" si="2"/>
        <v>12</v>
      </c>
      <c r="I25" s="78">
        <v>12</v>
      </c>
      <c r="J25" s="79">
        <v>24516000</v>
      </c>
      <c r="K25" s="79">
        <v>0</v>
      </c>
      <c r="L25" s="79">
        <v>0</v>
      </c>
      <c r="M25" s="91">
        <v>0</v>
      </c>
      <c r="N25" s="79">
        <f t="shared" ref="N25:N26" si="6">105%*L25</f>
        <v>0</v>
      </c>
      <c r="O25" s="91">
        <v>0</v>
      </c>
      <c r="P25" s="79">
        <v>0</v>
      </c>
      <c r="Q25" s="91">
        <v>0</v>
      </c>
      <c r="R25" s="79">
        <v>0</v>
      </c>
      <c r="S25" s="91">
        <v>0</v>
      </c>
      <c r="T25" s="79">
        <v>0</v>
      </c>
      <c r="U25" s="80">
        <f t="shared" si="3"/>
        <v>0</v>
      </c>
      <c r="V25" s="79">
        <f t="shared" si="1"/>
        <v>0</v>
      </c>
      <c r="W25" s="202"/>
      <c r="X25" s="202"/>
    </row>
    <row r="26" spans="2:24" s="169" customFormat="1" ht="22.5" x14ac:dyDescent="0.2">
      <c r="B26" s="221"/>
      <c r="C26" s="212"/>
      <c r="D26" s="111"/>
      <c r="E26" s="74">
        <v>14</v>
      </c>
      <c r="F26" s="178" t="s">
        <v>50</v>
      </c>
      <c r="G26" s="76" t="s">
        <v>51</v>
      </c>
      <c r="H26" s="79">
        <f t="shared" si="2"/>
        <v>12</v>
      </c>
      <c r="I26" s="78">
        <v>12</v>
      </c>
      <c r="J26" s="79">
        <v>191472000</v>
      </c>
      <c r="K26" s="79">
        <v>0</v>
      </c>
      <c r="L26" s="79">
        <v>0</v>
      </c>
      <c r="M26" s="91">
        <v>0</v>
      </c>
      <c r="N26" s="79">
        <f t="shared" si="6"/>
        <v>0</v>
      </c>
      <c r="O26" s="91">
        <v>0</v>
      </c>
      <c r="P26" s="79">
        <f t="shared" si="5"/>
        <v>0</v>
      </c>
      <c r="Q26" s="91">
        <v>0</v>
      </c>
      <c r="R26" s="79">
        <f t="shared" si="5"/>
        <v>0</v>
      </c>
      <c r="S26" s="91">
        <v>0</v>
      </c>
      <c r="T26" s="79">
        <f t="shared" si="5"/>
        <v>0</v>
      </c>
      <c r="U26" s="80">
        <f t="shared" si="3"/>
        <v>0</v>
      </c>
      <c r="V26" s="79">
        <f t="shared" si="1"/>
        <v>0</v>
      </c>
      <c r="W26" s="202"/>
      <c r="X26" s="202"/>
    </row>
    <row r="27" spans="2:24" s="169" customFormat="1" ht="22.5" customHeight="1" x14ac:dyDescent="0.2">
      <c r="B27" s="221"/>
      <c r="C27" s="212"/>
      <c r="D27" s="111"/>
      <c r="E27" s="74">
        <f t="shared" si="4"/>
        <v>15</v>
      </c>
      <c r="F27" s="82" t="s">
        <v>52</v>
      </c>
      <c r="G27" s="83" t="str">
        <f>[1]Sheet1!G26</f>
        <v>Terlaksanyan pembinaan fisik dan mental aparatur</v>
      </c>
      <c r="H27" s="86">
        <f t="shared" si="2"/>
        <v>72</v>
      </c>
      <c r="I27" s="85">
        <v>12</v>
      </c>
      <c r="J27" s="86">
        <v>6400000</v>
      </c>
      <c r="K27" s="86">
        <v>12</v>
      </c>
      <c r="L27" s="86">
        <v>17300000</v>
      </c>
      <c r="M27" s="170">
        <v>12</v>
      </c>
      <c r="N27" s="86">
        <v>18100000</v>
      </c>
      <c r="O27" s="170">
        <v>12</v>
      </c>
      <c r="P27" s="86">
        <f>[1]Sheet1!N26</f>
        <v>19000000</v>
      </c>
      <c r="Q27" s="170">
        <v>12</v>
      </c>
      <c r="R27" s="86">
        <f>[1]Sheet1!P26</f>
        <v>20000000</v>
      </c>
      <c r="S27" s="170">
        <v>12</v>
      </c>
      <c r="T27" s="86">
        <f>[1]Sheet1!R26</f>
        <v>21000000</v>
      </c>
      <c r="U27" s="80">
        <f t="shared" si="3"/>
        <v>12</v>
      </c>
      <c r="V27" s="86">
        <f t="shared" si="1"/>
        <v>21000000</v>
      </c>
      <c r="W27" s="202"/>
      <c r="X27" s="202"/>
    </row>
    <row r="28" spans="2:24" s="56" customFormat="1" ht="11.25" x14ac:dyDescent="0.2">
      <c r="B28" s="221"/>
      <c r="C28" s="212"/>
      <c r="D28" s="111"/>
      <c r="E28" s="60"/>
      <c r="F28" s="64"/>
      <c r="G28" s="64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202"/>
      <c r="X28" s="202"/>
    </row>
    <row r="29" spans="2:24" s="56" customFormat="1" ht="33.75" x14ac:dyDescent="0.2">
      <c r="B29" s="221"/>
      <c r="C29" s="212"/>
      <c r="D29" s="111"/>
      <c r="E29" s="88"/>
      <c r="F29" s="70" t="s">
        <v>178</v>
      </c>
      <c r="G29" s="70" t="s">
        <v>177</v>
      </c>
      <c r="H29" s="89">
        <v>100</v>
      </c>
      <c r="I29" s="89">
        <v>100</v>
      </c>
      <c r="J29" s="90">
        <f>SUM(J30:J42)</f>
        <v>303803000</v>
      </c>
      <c r="K29" s="89">
        <v>100</v>
      </c>
      <c r="L29" s="89">
        <f>SUM(L30:L42)</f>
        <v>198150000</v>
      </c>
      <c r="M29" s="89">
        <v>100</v>
      </c>
      <c r="N29" s="71">
        <f>SUM(N30:N42)</f>
        <v>1359931500</v>
      </c>
      <c r="O29" s="89">
        <v>100</v>
      </c>
      <c r="P29" s="89">
        <f>SUM(P30:P42)</f>
        <v>1422803700</v>
      </c>
      <c r="Q29" s="89">
        <v>100</v>
      </c>
      <c r="R29" s="89">
        <f>SUM(R30:R42)</f>
        <v>1477543885</v>
      </c>
      <c r="S29" s="89">
        <v>100</v>
      </c>
      <c r="T29" s="89">
        <f>SUM(T30:T42)</f>
        <v>1745421079.25</v>
      </c>
      <c r="U29" s="89">
        <v>100</v>
      </c>
      <c r="V29" s="89">
        <f>T29</f>
        <v>1745421079.25</v>
      </c>
      <c r="W29" s="202"/>
      <c r="X29" s="202"/>
    </row>
    <row r="30" spans="2:24" s="169" customFormat="1" ht="11.25" x14ac:dyDescent="0.2">
      <c r="B30" s="221"/>
      <c r="C30" s="212"/>
      <c r="D30" s="111"/>
      <c r="E30" s="74">
        <v>1</v>
      </c>
      <c r="F30" s="178" t="s">
        <v>65</v>
      </c>
      <c r="G30" s="76" t="str">
        <f>[1]Sheet1!G29</f>
        <v>Tersedianya Kendaraan Dinas</v>
      </c>
      <c r="H30" s="79" t="s">
        <v>179</v>
      </c>
      <c r="I30" s="91">
        <v>0</v>
      </c>
      <c r="J30" s="79">
        <v>0</v>
      </c>
      <c r="K30" s="91">
        <v>0</v>
      </c>
      <c r="L30" s="79">
        <f>J30+(J30*5%)</f>
        <v>0</v>
      </c>
      <c r="M30" s="185">
        <v>1</v>
      </c>
      <c r="N30" s="192">
        <f>'[2]2'!$S$19</f>
        <v>500000000</v>
      </c>
      <c r="O30" s="190">
        <v>1</v>
      </c>
      <c r="P30" s="79">
        <v>550000000</v>
      </c>
      <c r="Q30" s="91">
        <v>1</v>
      </c>
      <c r="R30" s="79">
        <v>600000000</v>
      </c>
      <c r="S30" s="91">
        <v>1</v>
      </c>
      <c r="T30" s="79">
        <v>650000000</v>
      </c>
      <c r="U30" s="91">
        <f>S30</f>
        <v>1</v>
      </c>
      <c r="V30" s="79">
        <v>450000000</v>
      </c>
      <c r="W30" s="202"/>
      <c r="X30" s="202"/>
    </row>
    <row r="31" spans="2:24" s="56" customFormat="1" ht="15.75" customHeight="1" x14ac:dyDescent="0.2">
      <c r="B31" s="221"/>
      <c r="C31" s="212"/>
      <c r="D31" s="111"/>
      <c r="E31" s="74">
        <v>2</v>
      </c>
      <c r="F31" s="178" t="s">
        <v>66</v>
      </c>
      <c r="G31" s="76" t="str">
        <f>[1]Sheet1!G30</f>
        <v>Terlaksananya pengadaan meubeler</v>
      </c>
      <c r="H31" s="81">
        <f t="shared" ref="H31:H42" si="7">I31+K31+M31+O31+Q31+S31</f>
        <v>113</v>
      </c>
      <c r="I31" s="91">
        <v>25</v>
      </c>
      <c r="J31" s="81">
        <v>60000000</v>
      </c>
      <c r="K31" s="91">
        <v>0</v>
      </c>
      <c r="L31" s="81">
        <v>0</v>
      </c>
      <c r="M31" s="80">
        <v>16</v>
      </c>
      <c r="N31" s="192">
        <v>149200000</v>
      </c>
      <c r="O31" s="191">
        <v>27</v>
      </c>
      <c r="P31" s="81">
        <v>150000000</v>
      </c>
      <c r="Q31" s="80">
        <v>20</v>
      </c>
      <c r="R31" s="81">
        <v>100000000</v>
      </c>
      <c r="S31" s="80">
        <v>25</v>
      </c>
      <c r="T31" s="81">
        <v>120000000</v>
      </c>
      <c r="U31" s="91">
        <f t="shared" ref="U31:U41" si="8">S31</f>
        <v>25</v>
      </c>
      <c r="V31" s="81">
        <f t="shared" ref="V31:V42" si="9">T31</f>
        <v>120000000</v>
      </c>
      <c r="W31" s="202"/>
      <c r="X31" s="202"/>
    </row>
    <row r="32" spans="2:24" s="56" customFormat="1" ht="22.5" x14ac:dyDescent="0.2">
      <c r="B32" s="221"/>
      <c r="C32" s="212"/>
      <c r="D32" s="111"/>
      <c r="E32" s="74">
        <v>3</v>
      </c>
      <c r="F32" s="92" t="s">
        <v>186</v>
      </c>
      <c r="G32" s="76" t="str">
        <f>[1]Sheet1!G31</f>
        <v>Tersedianya peralatan dan perlengkapan kantor</v>
      </c>
      <c r="H32" s="93">
        <v>0</v>
      </c>
      <c r="I32" s="93">
        <v>0</v>
      </c>
      <c r="J32" s="93">
        <v>0</v>
      </c>
      <c r="K32" s="93">
        <v>8</v>
      </c>
      <c r="L32" s="93">
        <v>2400000</v>
      </c>
      <c r="M32" s="93">
        <v>9</v>
      </c>
      <c r="N32" s="81">
        <v>150700000</v>
      </c>
      <c r="O32" s="93">
        <v>10</v>
      </c>
      <c r="P32" s="93">
        <v>175000000</v>
      </c>
      <c r="Q32" s="93">
        <v>8</v>
      </c>
      <c r="R32" s="93">
        <v>150000000</v>
      </c>
      <c r="S32" s="93">
        <v>12</v>
      </c>
      <c r="T32" s="93">
        <v>200000000</v>
      </c>
      <c r="U32" s="91">
        <f t="shared" si="8"/>
        <v>12</v>
      </c>
      <c r="V32" s="93">
        <v>80000000</v>
      </c>
      <c r="W32" s="202"/>
      <c r="X32" s="202"/>
    </row>
    <row r="33" spans="2:24" s="56" customFormat="1" ht="22.5" x14ac:dyDescent="0.2">
      <c r="B33" s="221"/>
      <c r="C33" s="212"/>
      <c r="D33" s="111"/>
      <c r="E33" s="74">
        <v>4</v>
      </c>
      <c r="F33" s="178" t="s">
        <v>67</v>
      </c>
      <c r="G33" s="178" t="s">
        <v>217</v>
      </c>
      <c r="H33" s="176">
        <f t="shared" si="7"/>
        <v>72</v>
      </c>
      <c r="I33" s="91">
        <v>8</v>
      </c>
      <c r="J33" s="176">
        <v>43000000</v>
      </c>
      <c r="K33" s="91">
        <v>0</v>
      </c>
      <c r="L33" s="176">
        <v>0</v>
      </c>
      <c r="M33" s="80">
        <v>16</v>
      </c>
      <c r="N33" s="81">
        <v>106300000</v>
      </c>
      <c r="O33" s="80">
        <v>16</v>
      </c>
      <c r="P33" s="176">
        <v>135000000</v>
      </c>
      <c r="Q33" s="80">
        <v>16</v>
      </c>
      <c r="R33" s="176">
        <v>165000000</v>
      </c>
      <c r="S33" s="80">
        <v>16</v>
      </c>
      <c r="T33" s="176">
        <v>180000000</v>
      </c>
      <c r="U33" s="91">
        <f t="shared" si="8"/>
        <v>16</v>
      </c>
      <c r="V33" s="176">
        <f t="shared" si="9"/>
        <v>180000000</v>
      </c>
      <c r="W33" s="202"/>
      <c r="X33" s="202"/>
    </row>
    <row r="34" spans="2:24" s="56" customFormat="1" ht="22.5" x14ac:dyDescent="0.2">
      <c r="B34" s="221"/>
      <c r="C34" s="212"/>
      <c r="D34" s="111"/>
      <c r="E34" s="74">
        <v>5</v>
      </c>
      <c r="F34" s="178" t="s">
        <v>69</v>
      </c>
      <c r="G34" s="76" t="str">
        <f>[1]Sheet1!G33</f>
        <v>Tersedianya alat studio, alat komunikasi, dan alat informasi</v>
      </c>
      <c r="H34" s="176">
        <v>42</v>
      </c>
      <c r="I34" s="94">
        <v>0</v>
      </c>
      <c r="J34" s="176">
        <v>0</v>
      </c>
      <c r="K34" s="95">
        <v>0</v>
      </c>
      <c r="L34" s="176">
        <v>0</v>
      </c>
      <c r="M34" s="80">
        <v>8</v>
      </c>
      <c r="N34" s="81">
        <v>77500000</v>
      </c>
      <c r="O34" s="80">
        <v>8</v>
      </c>
      <c r="P34" s="176">
        <v>80000000</v>
      </c>
      <c r="Q34" s="80">
        <v>6</v>
      </c>
      <c r="R34" s="176">
        <v>65000000</v>
      </c>
      <c r="S34" s="80">
        <v>8</v>
      </c>
      <c r="T34" s="176">
        <v>100000000</v>
      </c>
      <c r="U34" s="91">
        <f t="shared" si="8"/>
        <v>8</v>
      </c>
      <c r="V34" s="176">
        <f t="shared" si="9"/>
        <v>100000000</v>
      </c>
      <c r="W34" s="202"/>
      <c r="X34" s="202"/>
    </row>
    <row r="35" spans="2:24" s="56" customFormat="1" ht="22.5" x14ac:dyDescent="0.2">
      <c r="B35" s="221"/>
      <c r="C35" s="212"/>
      <c r="D35" s="111"/>
      <c r="E35" s="74">
        <v>6</v>
      </c>
      <c r="F35" s="178" t="s">
        <v>214</v>
      </c>
      <c r="G35" s="76" t="s">
        <v>215</v>
      </c>
      <c r="H35" s="176">
        <f>I35+K35+M35+O35+Q35+S35</f>
        <v>1</v>
      </c>
      <c r="I35" s="91">
        <v>0</v>
      </c>
      <c r="J35" s="176">
        <v>0</v>
      </c>
      <c r="K35" s="97">
        <v>0</v>
      </c>
      <c r="L35" s="176">
        <v>0</v>
      </c>
      <c r="M35" s="80">
        <v>1</v>
      </c>
      <c r="N35" s="176">
        <v>100000000</v>
      </c>
      <c r="O35" s="80">
        <v>0</v>
      </c>
      <c r="P35" s="176">
        <v>0</v>
      </c>
      <c r="Q35" s="80">
        <v>0</v>
      </c>
      <c r="R35" s="176">
        <v>0</v>
      </c>
      <c r="S35" s="80">
        <v>0</v>
      </c>
      <c r="T35" s="176">
        <v>0</v>
      </c>
      <c r="U35" s="91">
        <f t="shared" ref="U35" si="10">S35</f>
        <v>0</v>
      </c>
      <c r="V35" s="176">
        <f>T35</f>
        <v>0</v>
      </c>
      <c r="W35" s="202"/>
      <c r="X35" s="202"/>
    </row>
    <row r="36" spans="2:24" s="56" customFormat="1" ht="22.5" x14ac:dyDescent="0.2">
      <c r="B36" s="221"/>
      <c r="C36" s="212"/>
      <c r="D36" s="111"/>
      <c r="E36" s="74">
        <v>7</v>
      </c>
      <c r="F36" s="178" t="s">
        <v>139</v>
      </c>
      <c r="G36" s="76" t="str">
        <f>[1]Sheet1!G34</f>
        <v xml:space="preserve">Terlaksananya pemeliharaan rutin gedung kantor </v>
      </c>
      <c r="H36" s="176">
        <f>I36+K36+M36+O36+Q36+S36</f>
        <v>72</v>
      </c>
      <c r="I36" s="91">
        <v>12</v>
      </c>
      <c r="J36" s="176">
        <v>25000000</v>
      </c>
      <c r="K36" s="97">
        <v>12</v>
      </c>
      <c r="L36" s="176">
        <v>43000000</v>
      </c>
      <c r="M36" s="80">
        <v>12</v>
      </c>
      <c r="N36" s="176">
        <v>80787500</v>
      </c>
      <c r="O36" s="80">
        <v>12</v>
      </c>
      <c r="P36" s="176">
        <v>100000000</v>
      </c>
      <c r="Q36" s="80">
        <v>12</v>
      </c>
      <c r="R36" s="176">
        <v>120000000</v>
      </c>
      <c r="S36" s="80">
        <v>12</v>
      </c>
      <c r="T36" s="176">
        <v>150000000</v>
      </c>
      <c r="U36" s="91">
        <f t="shared" si="8"/>
        <v>12</v>
      </c>
      <c r="V36" s="176">
        <f>T36</f>
        <v>150000000</v>
      </c>
      <c r="W36" s="202"/>
      <c r="X36" s="202"/>
    </row>
    <row r="37" spans="2:24" s="56" customFormat="1" ht="22.5" x14ac:dyDescent="0.2">
      <c r="B37" s="221"/>
      <c r="C37" s="212"/>
      <c r="D37" s="111"/>
      <c r="E37" s="74">
        <v>8</v>
      </c>
      <c r="F37" s="178" t="s">
        <v>71</v>
      </c>
      <c r="G37" s="76" t="str">
        <f>[1]Sheet1!G35</f>
        <v>Terpeliharanya kendaraan dinas operasional</v>
      </c>
      <c r="H37" s="176">
        <f t="shared" si="7"/>
        <v>72</v>
      </c>
      <c r="I37" s="91">
        <v>12</v>
      </c>
      <c r="J37" s="176">
        <v>96000000</v>
      </c>
      <c r="K37" s="79">
        <v>12</v>
      </c>
      <c r="L37" s="176">
        <v>96000000</v>
      </c>
      <c r="M37" s="80">
        <v>12</v>
      </c>
      <c r="N37" s="176">
        <v>100000000</v>
      </c>
      <c r="O37" s="80">
        <v>12</v>
      </c>
      <c r="P37" s="176">
        <v>125000000</v>
      </c>
      <c r="Q37" s="80">
        <v>12</v>
      </c>
      <c r="R37" s="176">
        <v>150000000</v>
      </c>
      <c r="S37" s="80">
        <v>12</v>
      </c>
      <c r="T37" s="176">
        <v>200000000</v>
      </c>
      <c r="U37" s="91">
        <f t="shared" si="8"/>
        <v>12</v>
      </c>
      <c r="V37" s="176">
        <f t="shared" si="9"/>
        <v>200000000</v>
      </c>
      <c r="W37" s="202"/>
      <c r="X37" s="202"/>
    </row>
    <row r="38" spans="2:24" s="56" customFormat="1" ht="22.5" x14ac:dyDescent="0.2">
      <c r="B38" s="221"/>
      <c r="C38" s="212"/>
      <c r="D38" s="111"/>
      <c r="E38" s="74">
        <v>9</v>
      </c>
      <c r="F38" s="178" t="s">
        <v>151</v>
      </c>
      <c r="G38" s="76" t="str">
        <f>[1]Sheet1!G36</f>
        <v>Terlaksananya pemeliharaan perlengkapan kantor</v>
      </c>
      <c r="H38" s="176">
        <f>I38+K38+M38+O38+Q38+S38</f>
        <v>72</v>
      </c>
      <c r="I38" s="91">
        <v>12</v>
      </c>
      <c r="J38" s="176">
        <v>18350000</v>
      </c>
      <c r="K38" s="97">
        <v>12</v>
      </c>
      <c r="L38" s="176">
        <v>20150000</v>
      </c>
      <c r="M38" s="80">
        <v>12</v>
      </c>
      <c r="N38" s="176">
        <v>9150000</v>
      </c>
      <c r="O38" s="80">
        <v>12</v>
      </c>
      <c r="P38" s="176">
        <v>10000000</v>
      </c>
      <c r="Q38" s="80">
        <v>12</v>
      </c>
      <c r="R38" s="176">
        <v>15000000</v>
      </c>
      <c r="S38" s="80">
        <v>12</v>
      </c>
      <c r="T38" s="176">
        <v>15000000</v>
      </c>
      <c r="U38" s="91">
        <f t="shared" si="8"/>
        <v>12</v>
      </c>
      <c r="V38" s="176">
        <f>T38</f>
        <v>15000000</v>
      </c>
      <c r="W38" s="202"/>
      <c r="X38" s="202"/>
    </row>
    <row r="39" spans="2:24" s="56" customFormat="1" ht="33.75" x14ac:dyDescent="0.2">
      <c r="B39" s="221"/>
      <c r="C39" s="212"/>
      <c r="D39" s="111"/>
      <c r="E39" s="74">
        <v>10</v>
      </c>
      <c r="F39" s="178" t="s">
        <v>77</v>
      </c>
      <c r="G39" s="76" t="str">
        <f>[1]Sheet1!G37</f>
        <v>Terlaksananya pemeliharaan  alat studio, komunikasi dan informasi</v>
      </c>
      <c r="H39" s="176">
        <f>I39+K39+M39+O39+Q39+S39</f>
        <v>72</v>
      </c>
      <c r="I39" s="96">
        <v>12</v>
      </c>
      <c r="J39" s="176">
        <v>3900000</v>
      </c>
      <c r="K39" s="79">
        <v>12</v>
      </c>
      <c r="L39" s="176">
        <v>3900000</v>
      </c>
      <c r="M39" s="80">
        <v>12</v>
      </c>
      <c r="N39" s="176">
        <v>6400000</v>
      </c>
      <c r="O39" s="80">
        <v>12</v>
      </c>
      <c r="P39" s="176">
        <v>8000000</v>
      </c>
      <c r="Q39" s="80">
        <v>12</v>
      </c>
      <c r="R39" s="176">
        <v>15000000</v>
      </c>
      <c r="S39" s="80">
        <v>12</v>
      </c>
      <c r="T39" s="176">
        <v>20000000</v>
      </c>
      <c r="U39" s="91">
        <f t="shared" si="8"/>
        <v>12</v>
      </c>
      <c r="V39" s="176">
        <f>T39</f>
        <v>20000000</v>
      </c>
      <c r="W39" s="202"/>
      <c r="X39" s="202"/>
    </row>
    <row r="40" spans="2:24" s="169" customFormat="1" ht="22.5" x14ac:dyDescent="0.2">
      <c r="B40" s="221"/>
      <c r="C40" s="212"/>
      <c r="D40" s="111"/>
      <c r="E40" s="74">
        <v>11</v>
      </c>
      <c r="F40" s="178" t="s">
        <v>73</v>
      </c>
      <c r="G40" s="76" t="s">
        <v>152</v>
      </c>
      <c r="H40" s="79">
        <f t="shared" si="7"/>
        <v>24</v>
      </c>
      <c r="I40" s="78">
        <v>12</v>
      </c>
      <c r="J40" s="79">
        <v>5000000</v>
      </c>
      <c r="K40" s="79">
        <v>12</v>
      </c>
      <c r="L40" s="79">
        <v>5000000</v>
      </c>
      <c r="M40" s="91">
        <v>0</v>
      </c>
      <c r="N40" s="79">
        <v>0</v>
      </c>
      <c r="O40" s="91">
        <v>0</v>
      </c>
      <c r="P40" s="79">
        <f t="shared" ref="P40:T42" si="11">N40+(N40*5%)</f>
        <v>0</v>
      </c>
      <c r="Q40" s="91">
        <v>0</v>
      </c>
      <c r="R40" s="79">
        <f t="shared" si="11"/>
        <v>0</v>
      </c>
      <c r="S40" s="91">
        <v>0</v>
      </c>
      <c r="T40" s="79">
        <f t="shared" si="11"/>
        <v>0</v>
      </c>
      <c r="U40" s="91">
        <f t="shared" si="8"/>
        <v>0</v>
      </c>
      <c r="V40" s="79">
        <f t="shared" si="9"/>
        <v>0</v>
      </c>
      <c r="W40" s="202"/>
      <c r="X40" s="202"/>
    </row>
    <row r="41" spans="2:24" s="56" customFormat="1" ht="33.75" x14ac:dyDescent="0.2">
      <c r="B41" s="221"/>
      <c r="C41" s="212"/>
      <c r="D41" s="111"/>
      <c r="E41" s="74">
        <v>12</v>
      </c>
      <c r="F41" s="178" t="s">
        <v>75</v>
      </c>
      <c r="G41" s="76" t="str">
        <f>[1]Sheet1!G38</f>
        <v>Terlaksananya pemeliharaan komputer dan jaringan komputerisasi</v>
      </c>
      <c r="H41" s="176">
        <f t="shared" si="7"/>
        <v>72</v>
      </c>
      <c r="I41" s="91">
        <v>12</v>
      </c>
      <c r="J41" s="176">
        <v>28100000</v>
      </c>
      <c r="K41" s="79">
        <v>12</v>
      </c>
      <c r="L41" s="176">
        <v>27700000</v>
      </c>
      <c r="M41" s="80">
        <v>12</v>
      </c>
      <c r="N41" s="176">
        <v>27700000</v>
      </c>
      <c r="O41" s="80">
        <v>12</v>
      </c>
      <c r="P41" s="176">
        <v>35000000</v>
      </c>
      <c r="Q41" s="80">
        <v>12</v>
      </c>
      <c r="R41" s="176">
        <v>40000000</v>
      </c>
      <c r="S41" s="80">
        <v>12</v>
      </c>
      <c r="T41" s="176">
        <v>50000000</v>
      </c>
      <c r="U41" s="91">
        <f t="shared" si="8"/>
        <v>12</v>
      </c>
      <c r="V41" s="176">
        <f t="shared" si="9"/>
        <v>50000000</v>
      </c>
      <c r="W41" s="202"/>
      <c r="X41" s="202"/>
    </row>
    <row r="42" spans="2:24" s="56" customFormat="1" ht="33.75" x14ac:dyDescent="0.2">
      <c r="B42" s="221"/>
      <c r="C42" s="212"/>
      <c r="D42" s="111"/>
      <c r="E42" s="74">
        <v>13</v>
      </c>
      <c r="F42" s="103" t="s">
        <v>81</v>
      </c>
      <c r="G42" s="104" t="s">
        <v>153</v>
      </c>
      <c r="H42" s="105">
        <f t="shared" si="7"/>
        <v>12</v>
      </c>
      <c r="I42" s="106">
        <v>12</v>
      </c>
      <c r="J42" s="105">
        <v>24453000</v>
      </c>
      <c r="K42" s="148">
        <v>0</v>
      </c>
      <c r="L42" s="105">
        <v>0</v>
      </c>
      <c r="M42" s="149">
        <v>0</v>
      </c>
      <c r="N42" s="105">
        <v>52194000</v>
      </c>
      <c r="O42" s="149">
        <v>0</v>
      </c>
      <c r="P42" s="105">
        <f t="shared" si="11"/>
        <v>54803700</v>
      </c>
      <c r="Q42" s="149">
        <v>0</v>
      </c>
      <c r="R42" s="105">
        <f t="shared" si="11"/>
        <v>57543885</v>
      </c>
      <c r="S42" s="149">
        <v>0</v>
      </c>
      <c r="T42" s="105">
        <f t="shared" si="11"/>
        <v>60421079.25</v>
      </c>
      <c r="U42" s="149">
        <v>0</v>
      </c>
      <c r="V42" s="105">
        <f t="shared" si="9"/>
        <v>60421079.25</v>
      </c>
      <c r="W42" s="203"/>
      <c r="X42" s="203"/>
    </row>
    <row r="43" spans="2:24" s="56" customFormat="1" ht="1.5" customHeight="1" x14ac:dyDescent="0.2">
      <c r="B43" s="221"/>
      <c r="C43" s="212"/>
      <c r="D43" s="111"/>
      <c r="E43" s="150"/>
      <c r="F43" s="151"/>
      <c r="G43" s="152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5"/>
      <c r="X43" s="155"/>
    </row>
    <row r="44" spans="2:24" s="154" customFormat="1" ht="25.5" customHeight="1" x14ac:dyDescent="0.2">
      <c r="B44" s="221"/>
      <c r="C44" s="212"/>
      <c r="D44" s="111"/>
      <c r="E44" s="101"/>
      <c r="F44" s="70" t="s">
        <v>94</v>
      </c>
      <c r="G44" s="70" t="s">
        <v>180</v>
      </c>
      <c r="H44" s="71">
        <v>100</v>
      </c>
      <c r="I44" s="71">
        <v>100</v>
      </c>
      <c r="J44" s="72">
        <f>J45</f>
        <v>51840000</v>
      </c>
      <c r="K44" s="71">
        <v>100</v>
      </c>
      <c r="L44" s="73">
        <f>L45</f>
        <v>51840000</v>
      </c>
      <c r="M44" s="71">
        <v>100</v>
      </c>
      <c r="N44" s="73">
        <f>N45</f>
        <v>74649600</v>
      </c>
      <c r="O44" s="71">
        <v>100</v>
      </c>
      <c r="P44" s="73">
        <f>P45</f>
        <v>74650000</v>
      </c>
      <c r="Q44" s="71">
        <v>100</v>
      </c>
      <c r="R44" s="73">
        <f>R45</f>
        <v>90000000</v>
      </c>
      <c r="S44" s="71">
        <v>100</v>
      </c>
      <c r="T44" s="73">
        <f>T45</f>
        <v>90000000</v>
      </c>
      <c r="U44" s="71">
        <v>100</v>
      </c>
      <c r="V44" s="73">
        <f>T44</f>
        <v>90000000</v>
      </c>
      <c r="W44" s="217" t="s">
        <v>193</v>
      </c>
      <c r="X44" s="217" t="s">
        <v>194</v>
      </c>
    </row>
    <row r="45" spans="2:24" s="56" customFormat="1" ht="22.5" x14ac:dyDescent="0.2">
      <c r="B45" s="221"/>
      <c r="C45" s="212"/>
      <c r="D45" s="111"/>
      <c r="E45" s="102">
        <v>1</v>
      </c>
      <c r="F45" s="103" t="s">
        <v>95</v>
      </c>
      <c r="G45" s="104" t="s">
        <v>154</v>
      </c>
      <c r="H45" s="105">
        <f>I45+K45+M45+O45+Q45+S45</f>
        <v>578</v>
      </c>
      <c r="I45" s="106">
        <v>96</v>
      </c>
      <c r="J45" s="105">
        <v>51840000</v>
      </c>
      <c r="K45" s="107">
        <v>96</v>
      </c>
      <c r="L45" s="105">
        <v>51840000</v>
      </c>
      <c r="M45" s="108">
        <v>96</v>
      </c>
      <c r="N45" s="105">
        <v>74649600</v>
      </c>
      <c r="O45" s="108">
        <v>96</v>
      </c>
      <c r="P45" s="105">
        <v>74650000</v>
      </c>
      <c r="Q45" s="108">
        <v>96</v>
      </c>
      <c r="R45" s="105">
        <v>90000000</v>
      </c>
      <c r="S45" s="108">
        <v>98</v>
      </c>
      <c r="T45" s="105">
        <v>90000000</v>
      </c>
      <c r="U45" s="108">
        <f>S45</f>
        <v>98</v>
      </c>
      <c r="V45" s="105">
        <f>T45</f>
        <v>90000000</v>
      </c>
      <c r="W45" s="202"/>
      <c r="X45" s="202"/>
    </row>
    <row r="46" spans="2:24" s="56" customFormat="1" ht="11.25" x14ac:dyDescent="0.2">
      <c r="B46" s="221"/>
      <c r="C46" s="212"/>
      <c r="D46" s="111"/>
      <c r="E46" s="109"/>
      <c r="F46" s="110"/>
      <c r="G46" s="111"/>
      <c r="H46" s="89"/>
      <c r="I46" s="112"/>
      <c r="J46" s="89"/>
      <c r="K46" s="113"/>
      <c r="L46" s="89"/>
      <c r="M46" s="114"/>
      <c r="N46" s="89"/>
      <c r="O46" s="114"/>
      <c r="P46" s="89"/>
      <c r="Q46" s="89"/>
      <c r="R46" s="89"/>
      <c r="S46" s="89"/>
      <c r="T46" s="89"/>
      <c r="U46" s="89"/>
      <c r="V46" s="89"/>
      <c r="W46" s="202"/>
      <c r="X46" s="202"/>
    </row>
    <row r="47" spans="2:24" s="56" customFormat="1" ht="27" customHeight="1" x14ac:dyDescent="0.2">
      <c r="B47" s="221"/>
      <c r="C47" s="212"/>
      <c r="D47" s="111"/>
      <c r="E47" s="101"/>
      <c r="F47" s="70" t="s">
        <v>98</v>
      </c>
      <c r="G47" s="70" t="s">
        <v>181</v>
      </c>
      <c r="H47" s="71">
        <v>100</v>
      </c>
      <c r="I47" s="73">
        <v>100</v>
      </c>
      <c r="J47" s="72">
        <f>SUM(J48:J48)</f>
        <v>19504000</v>
      </c>
      <c r="K47" s="73">
        <v>100</v>
      </c>
      <c r="L47" s="73">
        <f>SUM(L48:L48)</f>
        <v>93932000</v>
      </c>
      <c r="M47" s="73">
        <v>100</v>
      </c>
      <c r="N47" s="73">
        <f>SUM(N48:N48)</f>
        <v>93820000</v>
      </c>
      <c r="O47" s="73">
        <v>100</v>
      </c>
      <c r="P47" s="73">
        <f>SUM(P48:P48)</f>
        <v>150000000</v>
      </c>
      <c r="Q47" s="73">
        <v>100</v>
      </c>
      <c r="R47" s="73">
        <f>SUM(R48:R48)</f>
        <v>175000000</v>
      </c>
      <c r="S47" s="73">
        <v>100</v>
      </c>
      <c r="T47" s="73">
        <f>SUM(T48:T48)</f>
        <v>200000000</v>
      </c>
      <c r="U47" s="73">
        <v>100</v>
      </c>
      <c r="V47" s="73">
        <f>SUM(V48:V48)</f>
        <v>200000000</v>
      </c>
      <c r="W47" s="202"/>
      <c r="X47" s="202"/>
    </row>
    <row r="48" spans="2:24" s="56" customFormat="1" ht="22.5" x14ac:dyDescent="0.2">
      <c r="B48" s="221"/>
      <c r="C48" s="212"/>
      <c r="D48" s="111"/>
      <c r="E48" s="102">
        <v>1</v>
      </c>
      <c r="F48" s="103" t="s">
        <v>99</v>
      </c>
      <c r="G48" s="104" t="s">
        <v>155</v>
      </c>
      <c r="H48" s="105">
        <f>I48+K48+M48+O48+Q48+S48</f>
        <v>124</v>
      </c>
      <c r="I48" s="106">
        <v>18</v>
      </c>
      <c r="J48" s="105">
        <v>19504000</v>
      </c>
      <c r="K48" s="107">
        <v>16</v>
      </c>
      <c r="L48" s="105">
        <v>93932000</v>
      </c>
      <c r="M48" s="115">
        <v>21</v>
      </c>
      <c r="N48" s="105">
        <v>93820000</v>
      </c>
      <c r="O48" s="115">
        <v>23</v>
      </c>
      <c r="P48" s="105">
        <v>150000000</v>
      </c>
      <c r="Q48" s="115">
        <v>23</v>
      </c>
      <c r="R48" s="105">
        <v>175000000</v>
      </c>
      <c r="S48" s="115">
        <v>23</v>
      </c>
      <c r="T48" s="105">
        <v>200000000</v>
      </c>
      <c r="U48" s="115">
        <v>23</v>
      </c>
      <c r="V48" s="105">
        <f>T48</f>
        <v>200000000</v>
      </c>
      <c r="W48" s="202"/>
      <c r="X48" s="202"/>
    </row>
    <row r="49" spans="2:28" s="56" customFormat="1" ht="11.25" x14ac:dyDescent="0.2">
      <c r="B49" s="221"/>
      <c r="C49" s="212"/>
      <c r="D49" s="111"/>
      <c r="E49" s="98"/>
      <c r="F49" s="99"/>
      <c r="G49" s="100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202"/>
      <c r="X49" s="202"/>
    </row>
    <row r="50" spans="2:28" s="56" customFormat="1" ht="36" customHeight="1" x14ac:dyDescent="0.2">
      <c r="B50" s="221"/>
      <c r="C50" s="212"/>
      <c r="D50" s="111"/>
      <c r="E50" s="101"/>
      <c r="F50" s="70" t="s">
        <v>107</v>
      </c>
      <c r="G50" s="70" t="s">
        <v>182</v>
      </c>
      <c r="H50" s="71">
        <v>100</v>
      </c>
      <c r="I50" s="71">
        <v>100</v>
      </c>
      <c r="J50" s="72">
        <f>SUM(J55:J56)</f>
        <v>94398000</v>
      </c>
      <c r="K50" s="73">
        <v>100</v>
      </c>
      <c r="L50" s="73">
        <f>SUM(L55:L56)</f>
        <v>103098000</v>
      </c>
      <c r="M50" s="73">
        <v>100</v>
      </c>
      <c r="N50" s="73">
        <f>SUM(N55:N56)</f>
        <v>167298000</v>
      </c>
      <c r="O50" s="73">
        <v>100</v>
      </c>
      <c r="P50" s="73">
        <f>SUM(P55:P56)</f>
        <v>170000000</v>
      </c>
      <c r="Q50" s="73">
        <v>100</v>
      </c>
      <c r="R50" s="73">
        <f>SUM(R55:R56)</f>
        <v>180000000</v>
      </c>
      <c r="S50" s="73">
        <v>100</v>
      </c>
      <c r="T50" s="73">
        <f>SUM(T55:T56)</f>
        <v>185000000</v>
      </c>
      <c r="U50" s="73">
        <v>100</v>
      </c>
      <c r="V50" s="73">
        <f>SUM(V55:V56)</f>
        <v>185000000</v>
      </c>
      <c r="W50" s="202"/>
      <c r="X50" s="202"/>
    </row>
    <row r="51" spans="2:28" s="144" customFormat="1" ht="11.25" x14ac:dyDescent="0.2">
      <c r="B51" s="221"/>
      <c r="C51" s="212"/>
      <c r="D51" s="111"/>
      <c r="E51" s="172"/>
      <c r="F51" s="183"/>
      <c r="G51" s="183" t="s">
        <v>197</v>
      </c>
      <c r="H51" s="173"/>
      <c r="I51" s="173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202"/>
      <c r="X51" s="202"/>
    </row>
    <row r="52" spans="2:28" s="144" customFormat="1" ht="33.75" x14ac:dyDescent="0.2">
      <c r="B52" s="221"/>
      <c r="C52" s="212"/>
      <c r="D52" s="111"/>
      <c r="E52" s="172"/>
      <c r="F52" s="183"/>
      <c r="G52" s="183" t="s">
        <v>198</v>
      </c>
      <c r="H52" s="173"/>
      <c r="I52" s="173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202"/>
      <c r="X52" s="202"/>
    </row>
    <row r="53" spans="2:28" s="144" customFormat="1" ht="22.5" x14ac:dyDescent="0.2">
      <c r="B53" s="221"/>
      <c r="C53" s="212"/>
      <c r="D53" s="111"/>
      <c r="E53" s="172"/>
      <c r="F53" s="183"/>
      <c r="G53" s="183" t="s">
        <v>199</v>
      </c>
      <c r="H53" s="173"/>
      <c r="I53" s="173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202"/>
      <c r="X53" s="202"/>
    </row>
    <row r="54" spans="2:28" s="144" customFormat="1" ht="22.5" x14ac:dyDescent="0.2">
      <c r="B54" s="221"/>
      <c r="C54" s="212"/>
      <c r="D54" s="111"/>
      <c r="E54" s="172"/>
      <c r="F54" s="183"/>
      <c r="G54" s="174" t="s">
        <v>200</v>
      </c>
      <c r="H54" s="173"/>
      <c r="I54" s="173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202"/>
      <c r="X54" s="202"/>
    </row>
    <row r="55" spans="2:28" s="56" customFormat="1" ht="37.5" customHeight="1" x14ac:dyDescent="0.2">
      <c r="B55" s="221"/>
      <c r="C55" s="212"/>
      <c r="D55" s="111"/>
      <c r="E55" s="116">
        <v>1</v>
      </c>
      <c r="F55" s="92" t="s">
        <v>201</v>
      </c>
      <c r="G55" s="179" t="s">
        <v>203</v>
      </c>
      <c r="H55" s="117">
        <f>I55+K55+M55+O55+Q55+S55</f>
        <v>72</v>
      </c>
      <c r="I55" s="118">
        <v>12</v>
      </c>
      <c r="J55" s="117">
        <v>6900000</v>
      </c>
      <c r="K55" s="119">
        <v>12</v>
      </c>
      <c r="L55" s="117">
        <v>15600000</v>
      </c>
      <c r="M55" s="120">
        <v>12</v>
      </c>
      <c r="N55" s="117">
        <v>45600000</v>
      </c>
      <c r="O55" s="120">
        <v>12</v>
      </c>
      <c r="P55" s="117">
        <v>55000000</v>
      </c>
      <c r="Q55" s="120">
        <v>12</v>
      </c>
      <c r="R55" s="117">
        <v>55000000</v>
      </c>
      <c r="S55" s="120">
        <v>12</v>
      </c>
      <c r="T55" s="117">
        <v>55000000</v>
      </c>
      <c r="U55" s="120">
        <v>12</v>
      </c>
      <c r="V55" s="117">
        <f>T55</f>
        <v>55000000</v>
      </c>
      <c r="W55" s="202"/>
      <c r="X55" s="202"/>
    </row>
    <row r="56" spans="2:28" s="56" customFormat="1" ht="33.75" x14ac:dyDescent="0.2">
      <c r="B56" s="222"/>
      <c r="C56" s="213"/>
      <c r="D56" s="164"/>
      <c r="E56" s="121">
        <v>2</v>
      </c>
      <c r="F56" s="82" t="s">
        <v>202</v>
      </c>
      <c r="G56" s="83" t="s">
        <v>204</v>
      </c>
      <c r="H56" s="84">
        <f>I56+K56+M56+O56+Q56+S56</f>
        <v>72</v>
      </c>
      <c r="I56" s="85">
        <v>12</v>
      </c>
      <c r="J56" s="84">
        <v>87498000</v>
      </c>
      <c r="K56" s="86">
        <v>12</v>
      </c>
      <c r="L56" s="84">
        <v>87498000</v>
      </c>
      <c r="M56" s="122">
        <v>12</v>
      </c>
      <c r="N56" s="84">
        <v>121698000</v>
      </c>
      <c r="O56" s="122">
        <v>12</v>
      </c>
      <c r="P56" s="84">
        <v>115000000</v>
      </c>
      <c r="Q56" s="122">
        <v>12</v>
      </c>
      <c r="R56" s="84">
        <v>125000000</v>
      </c>
      <c r="S56" s="122">
        <v>12</v>
      </c>
      <c r="T56" s="84">
        <v>130000000</v>
      </c>
      <c r="U56" s="122">
        <v>12</v>
      </c>
      <c r="V56" s="84">
        <f>T56</f>
        <v>130000000</v>
      </c>
      <c r="W56" s="202"/>
      <c r="X56" s="202"/>
    </row>
    <row r="57" spans="2:28" s="56" customFormat="1" ht="11.25" x14ac:dyDescent="0.2">
      <c r="B57" s="123"/>
      <c r="C57" s="123"/>
      <c r="D57" s="123"/>
      <c r="E57" s="98"/>
      <c r="F57" s="99"/>
      <c r="G57" s="100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202"/>
      <c r="X57" s="202"/>
    </row>
    <row r="58" spans="2:28" s="56" customFormat="1" ht="35.25" customHeight="1" x14ac:dyDescent="0.2">
      <c r="B58" s="156"/>
      <c r="C58" s="156"/>
      <c r="D58" s="156"/>
      <c r="E58" s="127"/>
      <c r="F58" s="70" t="s">
        <v>187</v>
      </c>
      <c r="G58" s="166" t="s">
        <v>190</v>
      </c>
      <c r="H58" s="73">
        <v>0</v>
      </c>
      <c r="I58" s="73">
        <v>0</v>
      </c>
      <c r="J58" s="72">
        <v>0</v>
      </c>
      <c r="K58" s="73">
        <v>100</v>
      </c>
      <c r="L58" s="73">
        <f>SUM(L59)</f>
        <v>24453000</v>
      </c>
      <c r="M58" s="73">
        <v>0</v>
      </c>
      <c r="N58" s="73">
        <f>SUM(N59)</f>
        <v>0</v>
      </c>
      <c r="O58" s="73">
        <v>0</v>
      </c>
      <c r="P58" s="73">
        <f>SUM(P59)</f>
        <v>0</v>
      </c>
      <c r="Q58" s="73">
        <v>0</v>
      </c>
      <c r="R58" s="73">
        <f>SUM(R59)</f>
        <v>0</v>
      </c>
      <c r="S58" s="73">
        <v>0</v>
      </c>
      <c r="T58" s="73">
        <f>SUM(T59)</f>
        <v>0</v>
      </c>
      <c r="U58" s="73">
        <v>0</v>
      </c>
      <c r="V58" s="73">
        <f>SUM(V59)</f>
        <v>0</v>
      </c>
      <c r="W58" s="202"/>
      <c r="X58" s="202"/>
      <c r="Z58" s="210" t="s">
        <v>163</v>
      </c>
      <c r="AA58" s="206" t="s">
        <v>160</v>
      </c>
      <c r="AB58" s="206" t="s">
        <v>162</v>
      </c>
    </row>
    <row r="59" spans="2:28" s="56" customFormat="1" ht="24" customHeight="1" x14ac:dyDescent="0.2">
      <c r="B59" s="157"/>
      <c r="C59" s="157"/>
      <c r="D59" s="157"/>
      <c r="E59" s="124">
        <v>1</v>
      </c>
      <c r="F59" s="103" t="s">
        <v>188</v>
      </c>
      <c r="G59" s="104" t="s">
        <v>189</v>
      </c>
      <c r="H59" s="125">
        <v>0</v>
      </c>
      <c r="I59" s="125">
        <v>0</v>
      </c>
      <c r="J59" s="125">
        <v>0</v>
      </c>
      <c r="K59" s="125">
        <v>12</v>
      </c>
      <c r="L59" s="125">
        <v>24453000</v>
      </c>
      <c r="M59" s="125">
        <v>0</v>
      </c>
      <c r="N59" s="125">
        <v>0</v>
      </c>
      <c r="O59" s="125">
        <v>0</v>
      </c>
      <c r="P59" s="125">
        <v>0</v>
      </c>
      <c r="Q59" s="125">
        <v>0</v>
      </c>
      <c r="R59" s="125">
        <v>0</v>
      </c>
      <c r="S59" s="125">
        <v>0</v>
      </c>
      <c r="T59" s="125">
        <v>0</v>
      </c>
      <c r="U59" s="125">
        <v>0</v>
      </c>
      <c r="V59" s="125">
        <f>T59</f>
        <v>0</v>
      </c>
      <c r="W59" s="202"/>
      <c r="X59" s="202"/>
      <c r="Z59" s="207"/>
      <c r="AA59" s="200"/>
      <c r="AB59" s="200"/>
    </row>
    <row r="60" spans="2:28" s="56" customFormat="1" ht="14.25" customHeight="1" x14ac:dyDescent="0.2">
      <c r="B60" s="158"/>
      <c r="C60" s="158"/>
      <c r="D60" s="158"/>
      <c r="E60" s="60"/>
      <c r="F60" s="99"/>
      <c r="G60" s="100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202"/>
      <c r="X60" s="202"/>
      <c r="Z60" s="207"/>
      <c r="AA60" s="200" t="s">
        <v>161</v>
      </c>
      <c r="AB60" s="200" t="s">
        <v>171</v>
      </c>
    </row>
    <row r="61" spans="2:28" s="56" customFormat="1" ht="18" customHeight="1" x14ac:dyDescent="0.2">
      <c r="B61" s="210"/>
      <c r="C61" s="206" t="s">
        <v>222</v>
      </c>
      <c r="D61" s="206" t="s">
        <v>192</v>
      </c>
      <c r="E61" s="127"/>
      <c r="F61" s="204" t="s">
        <v>113</v>
      </c>
      <c r="G61" s="128" t="s">
        <v>205</v>
      </c>
      <c r="H61" s="73">
        <v>100</v>
      </c>
      <c r="I61" s="73">
        <v>100</v>
      </c>
      <c r="J61" s="72">
        <f>SUM(J63:J76)</f>
        <v>6001438715</v>
      </c>
      <c r="K61" s="73">
        <v>100</v>
      </c>
      <c r="L61" s="72">
        <f>SUM(L63:L78)</f>
        <v>7139085118</v>
      </c>
      <c r="M61" s="73">
        <v>85</v>
      </c>
      <c r="N61" s="72">
        <f>SUM(N63:N78)</f>
        <v>9059944062</v>
      </c>
      <c r="O61" s="73">
        <v>85</v>
      </c>
      <c r="P61" s="72">
        <f>SUM(P63:P78)</f>
        <v>10565940000</v>
      </c>
      <c r="Q61" s="73">
        <v>85</v>
      </c>
      <c r="R61" s="72">
        <f>SUM(R63:R78)</f>
        <v>11598284000</v>
      </c>
      <c r="S61" s="73">
        <v>85</v>
      </c>
      <c r="T61" s="72">
        <f>SUM(T63:T78)</f>
        <v>12320784000</v>
      </c>
      <c r="U61" s="73">
        <v>85</v>
      </c>
      <c r="V61" s="72">
        <f>SUM(V63:V78)</f>
        <v>12320784000</v>
      </c>
      <c r="W61" s="202"/>
      <c r="X61" s="202"/>
      <c r="Z61" s="207"/>
      <c r="AA61" s="200"/>
      <c r="AB61" s="200"/>
    </row>
    <row r="62" spans="2:28" s="56" customFormat="1" ht="26.25" customHeight="1" x14ac:dyDescent="0.2">
      <c r="B62" s="207"/>
      <c r="C62" s="200"/>
      <c r="D62" s="200"/>
      <c r="E62" s="180"/>
      <c r="F62" s="205"/>
      <c r="G62" s="181" t="s">
        <v>206</v>
      </c>
      <c r="H62" s="182"/>
      <c r="I62" s="182"/>
      <c r="J62" s="171"/>
      <c r="K62" s="182"/>
      <c r="L62" s="182"/>
      <c r="M62" s="81">
        <v>70</v>
      </c>
      <c r="N62" s="81"/>
      <c r="O62" s="81">
        <v>70</v>
      </c>
      <c r="P62" s="81"/>
      <c r="Q62" s="81">
        <v>70</v>
      </c>
      <c r="R62" s="81"/>
      <c r="S62" s="81">
        <v>70</v>
      </c>
      <c r="T62" s="81"/>
      <c r="U62" s="81">
        <v>70</v>
      </c>
      <c r="V62" s="182"/>
      <c r="W62" s="202"/>
      <c r="X62" s="202"/>
      <c r="Z62" s="207"/>
      <c r="AA62" s="200"/>
      <c r="AB62" s="175"/>
    </row>
    <row r="63" spans="2:28" s="56" customFormat="1" ht="35.25" customHeight="1" x14ac:dyDescent="0.2">
      <c r="B63" s="207"/>
      <c r="C63" s="200"/>
      <c r="D63" s="200"/>
      <c r="E63" s="177">
        <v>1</v>
      </c>
      <c r="F63" s="178" t="s">
        <v>114</v>
      </c>
      <c r="G63" s="178" t="str">
        <f>[1]Sheet1!G54</f>
        <v>Laporan hasil pemeriksaan (LHP) yang diterbitkan dan jumlah obrik yang diperiksa</v>
      </c>
      <c r="H63" s="176">
        <f>I63+K63+M63+O63+Q63+S63</f>
        <v>381</v>
      </c>
      <c r="I63" s="176">
        <v>66</v>
      </c>
      <c r="J63" s="176">
        <v>3679470500</v>
      </c>
      <c r="K63" s="176">
        <v>63</v>
      </c>
      <c r="L63" s="176">
        <v>4667235118</v>
      </c>
      <c r="M63" s="176">
        <v>63</v>
      </c>
      <c r="N63" s="81">
        <v>4582769062</v>
      </c>
      <c r="O63" s="176">
        <v>63</v>
      </c>
      <c r="P63" s="176">
        <v>5500000000</v>
      </c>
      <c r="Q63" s="176">
        <v>63</v>
      </c>
      <c r="R63" s="176">
        <v>6300000000</v>
      </c>
      <c r="S63" s="176">
        <v>63</v>
      </c>
      <c r="T63" s="176">
        <v>7000000000</v>
      </c>
      <c r="U63" s="176">
        <f>S63</f>
        <v>63</v>
      </c>
      <c r="V63" s="176">
        <f t="shared" ref="V63:V70" si="12">T63</f>
        <v>7000000000</v>
      </c>
      <c r="W63" s="202"/>
      <c r="X63" s="202"/>
      <c r="Z63" s="207"/>
      <c r="AA63" s="200"/>
      <c r="AB63" s="129" t="s">
        <v>172</v>
      </c>
    </row>
    <row r="64" spans="2:28" s="56" customFormat="1" ht="23.25" customHeight="1" x14ac:dyDescent="0.2">
      <c r="B64" s="207"/>
      <c r="C64" s="200"/>
      <c r="D64" s="200" t="s">
        <v>223</v>
      </c>
      <c r="E64" s="177">
        <v>2</v>
      </c>
      <c r="F64" s="178" t="s">
        <v>116</v>
      </c>
      <c r="G64" s="178" t="str">
        <f>[1]Sheet1!G55</f>
        <v>Persentase LHP yang ditindaklanjuti</v>
      </c>
      <c r="H64" s="176">
        <f>I64+K64+M64+O64+Q64+S64</f>
        <v>409</v>
      </c>
      <c r="I64" s="176">
        <v>66</v>
      </c>
      <c r="J64" s="176">
        <v>640526000</v>
      </c>
      <c r="K64" s="176">
        <v>63</v>
      </c>
      <c r="L64" s="176">
        <v>748464000</v>
      </c>
      <c r="M64" s="176">
        <v>70</v>
      </c>
      <c r="N64" s="176">
        <v>741702000</v>
      </c>
      <c r="O64" s="176">
        <v>70</v>
      </c>
      <c r="P64" s="176">
        <v>950000000</v>
      </c>
      <c r="Q64" s="176">
        <v>70</v>
      </c>
      <c r="R64" s="176">
        <v>975000000</v>
      </c>
      <c r="S64" s="176">
        <v>70</v>
      </c>
      <c r="T64" s="176">
        <v>980000000</v>
      </c>
      <c r="U64" s="176">
        <f t="shared" ref="U64:U76" si="13">S64</f>
        <v>70</v>
      </c>
      <c r="V64" s="176">
        <f t="shared" si="12"/>
        <v>980000000</v>
      </c>
      <c r="W64" s="202"/>
      <c r="X64" s="202"/>
      <c r="Z64" s="207"/>
      <c r="AA64" s="200"/>
      <c r="AB64" s="129" t="s">
        <v>173</v>
      </c>
    </row>
    <row r="65" spans="2:28" s="56" customFormat="1" ht="36" customHeight="1" x14ac:dyDescent="0.2">
      <c r="B65" s="207"/>
      <c r="C65" s="200" t="s">
        <v>226</v>
      </c>
      <c r="D65" s="200"/>
      <c r="E65" s="177">
        <v>3</v>
      </c>
      <c r="F65" s="178" t="s">
        <v>118</v>
      </c>
      <c r="G65" s="178" t="str">
        <f>[1]Sheet1!G56</f>
        <v>Terkirimnya peserta untuk mengikuti bimtek, sosialisasi dan diklat teknis lainnya</v>
      </c>
      <c r="H65" s="176">
        <f t="shared" ref="H65:H70" si="14">I65+K65+M65+O65+Q65+S65</f>
        <v>512</v>
      </c>
      <c r="I65" s="176">
        <v>72</v>
      </c>
      <c r="J65" s="176">
        <v>265366500</v>
      </c>
      <c r="K65" s="176">
        <v>72</v>
      </c>
      <c r="L65" s="176">
        <v>434386000</v>
      </c>
      <c r="M65" s="176">
        <v>112</v>
      </c>
      <c r="N65" s="176">
        <v>711973000</v>
      </c>
      <c r="O65" s="176">
        <v>112</v>
      </c>
      <c r="P65" s="176">
        <v>800000000</v>
      </c>
      <c r="Q65" s="176">
        <v>72</v>
      </c>
      <c r="R65" s="176">
        <v>850000000</v>
      </c>
      <c r="S65" s="176">
        <v>72</v>
      </c>
      <c r="T65" s="176">
        <v>850000000</v>
      </c>
      <c r="U65" s="176">
        <f t="shared" si="13"/>
        <v>72</v>
      </c>
      <c r="V65" s="176">
        <f t="shared" si="12"/>
        <v>850000000</v>
      </c>
      <c r="W65" s="202"/>
      <c r="X65" s="202"/>
      <c r="Z65" s="207"/>
      <c r="AA65" s="200" t="s">
        <v>167</v>
      </c>
      <c r="AB65" s="129"/>
    </row>
    <row r="66" spans="2:28" s="56" customFormat="1" ht="36.75" customHeight="1" x14ac:dyDescent="0.2">
      <c r="B66" s="207"/>
      <c r="C66" s="200"/>
      <c r="D66" s="200" t="s">
        <v>173</v>
      </c>
      <c r="E66" s="186">
        <v>4</v>
      </c>
      <c r="F66" s="82" t="s">
        <v>120</v>
      </c>
      <c r="G66" s="82" t="str">
        <f>[1]Sheet1!G57</f>
        <v>Terselenggaranya rapat-rapat koordinasi pengawasan</v>
      </c>
      <c r="H66" s="84">
        <f>I66+K66+M66+O66+Q66+S66</f>
        <v>120</v>
      </c>
      <c r="I66" s="84">
        <v>20</v>
      </c>
      <c r="J66" s="84">
        <v>487525715</v>
      </c>
      <c r="K66" s="84">
        <v>20</v>
      </c>
      <c r="L66" s="84">
        <v>496000000</v>
      </c>
      <c r="M66" s="84">
        <v>20</v>
      </c>
      <c r="N66" s="84">
        <v>496000000</v>
      </c>
      <c r="O66" s="84">
        <v>20</v>
      </c>
      <c r="P66" s="84">
        <v>545600000</v>
      </c>
      <c r="Q66" s="84">
        <v>20</v>
      </c>
      <c r="R66" s="84">
        <v>600160000</v>
      </c>
      <c r="S66" s="84">
        <v>20</v>
      </c>
      <c r="T66" s="84">
        <v>600160000</v>
      </c>
      <c r="U66" s="176">
        <f t="shared" si="13"/>
        <v>20</v>
      </c>
      <c r="V66" s="84">
        <f>T66</f>
        <v>600160000</v>
      </c>
      <c r="W66" s="202"/>
      <c r="X66" s="202"/>
      <c r="Z66" s="207"/>
      <c r="AA66" s="200"/>
      <c r="AB66" s="129"/>
    </row>
    <row r="67" spans="2:28" s="56" customFormat="1" ht="25.5" customHeight="1" x14ac:dyDescent="0.2">
      <c r="B67" s="207"/>
      <c r="C67" s="200"/>
      <c r="D67" s="200"/>
      <c r="E67" s="177">
        <v>5</v>
      </c>
      <c r="F67" s="178" t="s">
        <v>122</v>
      </c>
      <c r="G67" s="83" t="str">
        <f>[1]Sheet1!G58</f>
        <v>Terselenggaranya evaluasi penyelenggaraan pemerintah daerah</v>
      </c>
      <c r="H67" s="176">
        <f t="shared" si="14"/>
        <v>114</v>
      </c>
      <c r="I67" s="176">
        <v>19</v>
      </c>
      <c r="J67" s="176">
        <v>175440000</v>
      </c>
      <c r="K67" s="176">
        <v>19</v>
      </c>
      <c r="L67" s="176">
        <v>138000000</v>
      </c>
      <c r="M67" s="176">
        <v>19</v>
      </c>
      <c r="N67" s="176">
        <v>780000000</v>
      </c>
      <c r="O67" s="176">
        <v>19</v>
      </c>
      <c r="P67" s="176">
        <v>780000000</v>
      </c>
      <c r="Q67" s="176">
        <v>19</v>
      </c>
      <c r="R67" s="176">
        <v>780000000</v>
      </c>
      <c r="S67" s="176">
        <v>19</v>
      </c>
      <c r="T67" s="176">
        <v>780000000</v>
      </c>
      <c r="U67" s="176">
        <f t="shared" si="13"/>
        <v>19</v>
      </c>
      <c r="V67" s="176">
        <f t="shared" si="12"/>
        <v>780000000</v>
      </c>
      <c r="W67" s="202"/>
      <c r="X67" s="202"/>
      <c r="Z67" s="207"/>
      <c r="AA67" s="200" t="s">
        <v>168</v>
      </c>
      <c r="AB67" s="175" t="s">
        <v>174</v>
      </c>
    </row>
    <row r="68" spans="2:28" s="56" customFormat="1" ht="38.25" customHeight="1" x14ac:dyDescent="0.2">
      <c r="B68" s="207"/>
      <c r="C68" s="200"/>
      <c r="D68" s="200"/>
      <c r="E68" s="177">
        <v>6</v>
      </c>
      <c r="F68" s="178" t="s">
        <v>207</v>
      </c>
      <c r="G68" s="83" t="str">
        <f>[1]Sheet1!G59</f>
        <v>Terselenggaranya implementasi SPIP di lingkungan Pemerintah Prov. Sumbar</v>
      </c>
      <c r="H68" s="176">
        <f t="shared" si="14"/>
        <v>380</v>
      </c>
      <c r="I68" s="176">
        <v>60</v>
      </c>
      <c r="J68" s="176">
        <v>135110000</v>
      </c>
      <c r="K68" s="176">
        <v>60</v>
      </c>
      <c r="L68" s="176">
        <v>235000000</v>
      </c>
      <c r="M68" s="176">
        <v>70</v>
      </c>
      <c r="N68" s="176">
        <v>362500000</v>
      </c>
      <c r="O68" s="176">
        <v>70</v>
      </c>
      <c r="P68" s="176">
        <v>362500000</v>
      </c>
      <c r="Q68" s="176">
        <v>60</v>
      </c>
      <c r="R68" s="176">
        <v>362500000</v>
      </c>
      <c r="S68" s="176">
        <v>60</v>
      </c>
      <c r="T68" s="176">
        <v>380000000</v>
      </c>
      <c r="U68" s="176">
        <f t="shared" si="13"/>
        <v>60</v>
      </c>
      <c r="V68" s="176">
        <f t="shared" si="12"/>
        <v>380000000</v>
      </c>
      <c r="W68" s="202"/>
      <c r="X68" s="202"/>
      <c r="Z68" s="207"/>
      <c r="AA68" s="200"/>
      <c r="AB68" s="200" t="s">
        <v>175</v>
      </c>
    </row>
    <row r="69" spans="2:28" s="56" customFormat="1" ht="26.25" customHeight="1" x14ac:dyDescent="0.2">
      <c r="B69" s="207"/>
      <c r="C69" s="200" t="s">
        <v>227</v>
      </c>
      <c r="D69" s="200"/>
      <c r="E69" s="177">
        <v>7</v>
      </c>
      <c r="F69" s="178" t="s">
        <v>137</v>
      </c>
      <c r="G69" s="83" t="str">
        <f>[1]Sheet1!G60</f>
        <v>Nilai evaluasi Reformasi Birokrasi</v>
      </c>
      <c r="H69" s="176">
        <f t="shared" si="14"/>
        <v>275</v>
      </c>
      <c r="I69" s="131">
        <v>5</v>
      </c>
      <c r="J69" s="131">
        <v>60000000</v>
      </c>
      <c r="K69" s="131">
        <v>5</v>
      </c>
      <c r="L69" s="176">
        <v>100000000</v>
      </c>
      <c r="M69" s="131">
        <v>62</v>
      </c>
      <c r="N69" s="176">
        <v>100000000</v>
      </c>
      <c r="O69" s="131">
        <v>65</v>
      </c>
      <c r="P69" s="176">
        <v>110000000</v>
      </c>
      <c r="Q69" s="131">
        <v>68</v>
      </c>
      <c r="R69" s="176">
        <v>121000000</v>
      </c>
      <c r="S69" s="131">
        <v>70</v>
      </c>
      <c r="T69" s="176">
        <v>121000000</v>
      </c>
      <c r="U69" s="176">
        <f t="shared" si="13"/>
        <v>70</v>
      </c>
      <c r="V69" s="176">
        <f t="shared" si="12"/>
        <v>121000000</v>
      </c>
      <c r="W69" s="202"/>
      <c r="X69" s="202"/>
      <c r="Z69" s="207"/>
      <c r="AA69" s="200"/>
      <c r="AB69" s="200"/>
    </row>
    <row r="70" spans="2:28" s="56" customFormat="1" ht="35.25" customHeight="1" x14ac:dyDescent="0.2">
      <c r="B70" s="207"/>
      <c r="C70" s="200"/>
      <c r="D70" s="200" t="s">
        <v>224</v>
      </c>
      <c r="E70" s="177">
        <v>8</v>
      </c>
      <c r="F70" s="178" t="s">
        <v>157</v>
      </c>
      <c r="G70" s="83" t="str">
        <f>[1]Sheet1!G61</f>
        <v>Terselenggaranya pembinaan zona integritas wilayah bebas korupsi</v>
      </c>
      <c r="H70" s="176">
        <f t="shared" si="14"/>
        <v>12</v>
      </c>
      <c r="I70" s="131">
        <v>2</v>
      </c>
      <c r="J70" s="131">
        <v>100000000</v>
      </c>
      <c r="K70" s="131">
        <v>2</v>
      </c>
      <c r="L70" s="176">
        <v>100000000</v>
      </c>
      <c r="M70" s="131">
        <v>2</v>
      </c>
      <c r="N70" s="176">
        <v>100000000</v>
      </c>
      <c r="O70" s="131">
        <v>2</v>
      </c>
      <c r="P70" s="176">
        <v>125840000</v>
      </c>
      <c r="Q70" s="131">
        <v>2</v>
      </c>
      <c r="R70" s="176">
        <v>138424000</v>
      </c>
      <c r="S70" s="131">
        <v>2</v>
      </c>
      <c r="T70" s="176">
        <v>138424000</v>
      </c>
      <c r="U70" s="176">
        <f t="shared" si="13"/>
        <v>2</v>
      </c>
      <c r="V70" s="176">
        <f t="shared" si="12"/>
        <v>138424000</v>
      </c>
      <c r="W70" s="202"/>
      <c r="X70" s="202"/>
      <c r="Z70" s="207"/>
      <c r="AA70" s="200" t="s">
        <v>169</v>
      </c>
      <c r="AB70" s="200" t="s">
        <v>176</v>
      </c>
    </row>
    <row r="71" spans="2:28" s="56" customFormat="1" ht="22.5" customHeight="1" x14ac:dyDescent="0.2">
      <c r="B71" s="207"/>
      <c r="C71" s="200"/>
      <c r="D71" s="200"/>
      <c r="E71" s="177">
        <v>9</v>
      </c>
      <c r="F71" s="178" t="s">
        <v>208</v>
      </c>
      <c r="G71" s="83" t="str">
        <f>[1]Sheet1!G62</f>
        <v>Terselenggaranya  Pengendalian Gratifikasi</v>
      </c>
      <c r="H71" s="176">
        <f t="shared" ref="H71:H73" si="15">I71+K71+M71+O71+Q71+S71</f>
        <v>311</v>
      </c>
      <c r="I71" s="131">
        <v>70</v>
      </c>
      <c r="J71" s="131">
        <v>100000000</v>
      </c>
      <c r="K71" s="131">
        <v>47</v>
      </c>
      <c r="L71" s="176">
        <v>120000000</v>
      </c>
      <c r="M71" s="131">
        <v>50</v>
      </c>
      <c r="N71" s="176">
        <v>220000000</v>
      </c>
      <c r="O71" s="131">
        <v>50</v>
      </c>
      <c r="P71" s="176">
        <v>250000000</v>
      </c>
      <c r="Q71" s="131">
        <v>47</v>
      </c>
      <c r="R71" s="176">
        <v>250000000</v>
      </c>
      <c r="S71" s="131">
        <v>47</v>
      </c>
      <c r="T71" s="176">
        <v>250000000</v>
      </c>
      <c r="U71" s="176">
        <f t="shared" si="13"/>
        <v>47</v>
      </c>
      <c r="V71" s="176">
        <f t="shared" ref="V71:V73" si="16">T71</f>
        <v>250000000</v>
      </c>
      <c r="W71" s="202"/>
      <c r="X71" s="202"/>
      <c r="Z71" s="207"/>
      <c r="AA71" s="200"/>
      <c r="AB71" s="200"/>
    </row>
    <row r="72" spans="2:28" s="56" customFormat="1" ht="22.5" x14ac:dyDescent="0.2">
      <c r="B72" s="207"/>
      <c r="C72" s="200"/>
      <c r="D72" s="200"/>
      <c r="E72" s="177">
        <v>10</v>
      </c>
      <c r="F72" s="178" t="s">
        <v>209</v>
      </c>
      <c r="G72" s="83" t="str">
        <f>[1]Sheet1!G63</f>
        <v>Terselenggaranya Pengelolaan Laporan Harta Kekayaan</v>
      </c>
      <c r="H72" s="176">
        <f t="shared" si="15"/>
        <v>5001</v>
      </c>
      <c r="I72" s="131">
        <v>1</v>
      </c>
      <c r="J72" s="131">
        <v>170000000</v>
      </c>
      <c r="K72" s="131">
        <v>1000</v>
      </c>
      <c r="L72" s="131">
        <v>100000000</v>
      </c>
      <c r="M72" s="131">
        <v>1000</v>
      </c>
      <c r="N72" s="131">
        <v>100000000</v>
      </c>
      <c r="O72" s="131">
        <v>1000</v>
      </c>
      <c r="P72" s="176">
        <v>110000000</v>
      </c>
      <c r="Q72" s="131">
        <v>1000</v>
      </c>
      <c r="R72" s="176">
        <v>121000000</v>
      </c>
      <c r="S72" s="131">
        <v>1000</v>
      </c>
      <c r="T72" s="176">
        <v>121000000</v>
      </c>
      <c r="U72" s="176">
        <f t="shared" si="13"/>
        <v>1000</v>
      </c>
      <c r="V72" s="176">
        <f t="shared" si="16"/>
        <v>121000000</v>
      </c>
      <c r="W72" s="202"/>
      <c r="X72" s="202"/>
      <c r="Z72" s="207"/>
      <c r="AA72" s="200"/>
      <c r="AB72" s="200"/>
    </row>
    <row r="73" spans="2:28" s="56" customFormat="1" ht="25.5" customHeight="1" x14ac:dyDescent="0.2">
      <c r="B73" s="207"/>
      <c r="C73" s="200"/>
      <c r="D73" s="200"/>
      <c r="E73" s="177">
        <v>11</v>
      </c>
      <c r="F73" s="178" t="s">
        <v>158</v>
      </c>
      <c r="G73" s="178" t="s">
        <v>159</v>
      </c>
      <c r="H73" s="176">
        <f t="shared" si="15"/>
        <v>1</v>
      </c>
      <c r="I73" s="131">
        <v>1</v>
      </c>
      <c r="J73" s="131">
        <v>188000000</v>
      </c>
      <c r="K73" s="131">
        <v>0</v>
      </c>
      <c r="L73" s="176">
        <v>0</v>
      </c>
      <c r="M73" s="131">
        <v>0</v>
      </c>
      <c r="N73" s="176"/>
      <c r="O73" s="131">
        <v>0</v>
      </c>
      <c r="P73" s="168">
        <v>0</v>
      </c>
      <c r="Q73" s="167">
        <v>0</v>
      </c>
      <c r="R73" s="81">
        <f t="shared" ref="R73" si="17">109.2%*P73</f>
        <v>0</v>
      </c>
      <c r="S73" s="167">
        <v>0</v>
      </c>
      <c r="T73" s="81">
        <f t="shared" ref="T73" si="18">109.2%*R73</f>
        <v>0</v>
      </c>
      <c r="U73" s="176">
        <f t="shared" si="13"/>
        <v>0</v>
      </c>
      <c r="V73" s="168">
        <f t="shared" si="16"/>
        <v>0</v>
      </c>
      <c r="W73" s="202"/>
      <c r="X73" s="202"/>
      <c r="Z73" s="207"/>
      <c r="AA73" s="200" t="s">
        <v>170</v>
      </c>
      <c r="AB73" s="200"/>
    </row>
    <row r="74" spans="2:28" s="56" customFormat="1" ht="25.5" customHeight="1" x14ac:dyDescent="0.2">
      <c r="B74" s="207"/>
      <c r="C74" s="200" t="s">
        <v>228</v>
      </c>
      <c r="D74" s="200"/>
      <c r="E74" s="177">
        <v>12</v>
      </c>
      <c r="F74" s="178" t="s">
        <v>195</v>
      </c>
      <c r="G74" s="178" t="s">
        <v>196</v>
      </c>
      <c r="H74" s="176"/>
      <c r="I74" s="131"/>
      <c r="J74" s="131"/>
      <c r="K74" s="131"/>
      <c r="L74" s="176"/>
      <c r="M74" s="131">
        <v>0</v>
      </c>
      <c r="N74" s="176">
        <v>0</v>
      </c>
      <c r="O74" s="131">
        <v>0</v>
      </c>
      <c r="P74" s="81">
        <v>0</v>
      </c>
      <c r="Q74" s="167">
        <v>0</v>
      </c>
      <c r="R74" s="81">
        <v>0</v>
      </c>
      <c r="S74" s="167">
        <v>0</v>
      </c>
      <c r="T74" s="81">
        <f t="shared" ref="T74" si="19">109.2%*R74</f>
        <v>0</v>
      </c>
      <c r="U74" s="176">
        <f t="shared" si="13"/>
        <v>0</v>
      </c>
      <c r="V74" s="168">
        <f t="shared" ref="V74" si="20">T74</f>
        <v>0</v>
      </c>
      <c r="W74" s="202"/>
      <c r="X74" s="202"/>
      <c r="Z74" s="207"/>
      <c r="AA74" s="200"/>
      <c r="AB74" s="160"/>
    </row>
    <row r="75" spans="2:28" s="56" customFormat="1" ht="36" customHeight="1" x14ac:dyDescent="0.2">
      <c r="B75" s="207"/>
      <c r="C75" s="200"/>
      <c r="D75" s="200"/>
      <c r="E75" s="177">
        <v>13</v>
      </c>
      <c r="F75" s="184" t="s">
        <v>210</v>
      </c>
      <c r="G75" s="83" t="str">
        <f>[1]Sheet1!G64</f>
        <v>Terlaksananya penyusunan, pelaksanaan rencana aksi daerah pencegahan dan pemberantasan korupsi (RAD PPK) Provinsi Sumatera Barat dan Kabupaten/Kota se Sumatera Barat</v>
      </c>
      <c r="H75" s="176">
        <v>0</v>
      </c>
      <c r="I75" s="131">
        <v>0</v>
      </c>
      <c r="J75" s="131">
        <v>0</v>
      </c>
      <c r="K75" s="131">
        <v>0</v>
      </c>
      <c r="L75" s="131">
        <v>0</v>
      </c>
      <c r="M75" s="131">
        <v>0</v>
      </c>
      <c r="N75" s="167">
        <v>0</v>
      </c>
      <c r="O75" s="131">
        <v>0</v>
      </c>
      <c r="P75" s="176">
        <v>0</v>
      </c>
      <c r="Q75" s="131">
        <v>0</v>
      </c>
      <c r="R75" s="176">
        <v>0</v>
      </c>
      <c r="S75" s="131">
        <v>0</v>
      </c>
      <c r="T75" s="176">
        <v>0</v>
      </c>
      <c r="U75" s="176">
        <f t="shared" si="13"/>
        <v>0</v>
      </c>
      <c r="V75" s="176">
        <f>T75</f>
        <v>0</v>
      </c>
      <c r="W75" s="202"/>
      <c r="X75" s="202"/>
      <c r="Z75" s="207"/>
      <c r="AA75" s="200"/>
    </row>
    <row r="76" spans="2:28" s="56" customFormat="1" ht="23.25" customHeight="1" x14ac:dyDescent="0.2">
      <c r="B76" s="207"/>
      <c r="C76" s="200"/>
      <c r="D76" s="200" t="s">
        <v>225</v>
      </c>
      <c r="E76" s="177">
        <v>14</v>
      </c>
      <c r="F76" s="178" t="s">
        <v>211</v>
      </c>
      <c r="G76" s="83" t="str">
        <f>[1]Sheet1!G65</f>
        <v>Terlaksananya pengawasan terhadap pungli</v>
      </c>
      <c r="H76" s="176">
        <v>0</v>
      </c>
      <c r="I76" s="131">
        <v>0</v>
      </c>
      <c r="J76" s="131">
        <v>0</v>
      </c>
      <c r="K76" s="131">
        <v>0</v>
      </c>
      <c r="L76" s="131">
        <v>0</v>
      </c>
      <c r="M76" s="131">
        <v>1</v>
      </c>
      <c r="N76" s="167">
        <v>515000000</v>
      </c>
      <c r="O76" s="131">
        <v>1</v>
      </c>
      <c r="P76" s="176">
        <v>682000000</v>
      </c>
      <c r="Q76" s="131">
        <v>1</v>
      </c>
      <c r="R76" s="176">
        <v>750200000</v>
      </c>
      <c r="S76" s="131">
        <v>1</v>
      </c>
      <c r="T76" s="176">
        <v>750200000</v>
      </c>
      <c r="U76" s="176">
        <f t="shared" si="13"/>
        <v>1</v>
      </c>
      <c r="V76" s="176">
        <f>T76</f>
        <v>750200000</v>
      </c>
      <c r="W76" s="202"/>
      <c r="X76" s="202"/>
      <c r="Z76" s="207"/>
      <c r="AA76" s="200"/>
    </row>
    <row r="77" spans="2:28" s="56" customFormat="1" ht="49.5" customHeight="1" x14ac:dyDescent="0.2">
      <c r="B77" s="207"/>
      <c r="C77" s="200"/>
      <c r="D77" s="200"/>
      <c r="E77" s="177">
        <v>15</v>
      </c>
      <c r="F77" s="110" t="s">
        <v>212</v>
      </c>
      <c r="G77" s="83" t="str">
        <f>[1]Sheet1!G66</f>
        <v>Terwujudnya koordinasi TP4D dengan Kejaksaan</v>
      </c>
      <c r="H77" s="176">
        <v>0</v>
      </c>
      <c r="I77" s="131">
        <v>0</v>
      </c>
      <c r="J77" s="131">
        <v>0</v>
      </c>
      <c r="K77" s="131">
        <v>0</v>
      </c>
      <c r="L77" s="131">
        <v>0</v>
      </c>
      <c r="M77" s="159">
        <v>1</v>
      </c>
      <c r="N77" s="89">
        <v>200000000</v>
      </c>
      <c r="O77" s="159">
        <v>1</v>
      </c>
      <c r="P77" s="89">
        <v>200000000</v>
      </c>
      <c r="Q77" s="159">
        <v>1</v>
      </c>
      <c r="R77" s="89">
        <v>200000000</v>
      </c>
      <c r="S77" s="159">
        <v>1</v>
      </c>
      <c r="T77" s="89">
        <v>200000000</v>
      </c>
      <c r="U77" s="159">
        <v>1</v>
      </c>
      <c r="V77" s="89">
        <f>T77</f>
        <v>200000000</v>
      </c>
      <c r="W77" s="202"/>
      <c r="X77" s="202"/>
      <c r="Z77" s="225"/>
      <c r="AA77" s="216"/>
    </row>
    <row r="78" spans="2:28" s="56" customFormat="1" ht="18.75" customHeight="1" x14ac:dyDescent="0.2">
      <c r="B78" s="207"/>
      <c r="C78" s="129"/>
      <c r="D78" s="129"/>
      <c r="E78" s="177">
        <v>16</v>
      </c>
      <c r="F78" s="110" t="s">
        <v>216</v>
      </c>
      <c r="G78" s="83" t="s">
        <v>218</v>
      </c>
      <c r="H78" s="176">
        <v>0</v>
      </c>
      <c r="I78" s="131">
        <v>0</v>
      </c>
      <c r="J78" s="131">
        <v>0</v>
      </c>
      <c r="K78" s="131">
        <v>0</v>
      </c>
      <c r="L78" s="131">
        <v>0</v>
      </c>
      <c r="M78" s="159">
        <v>1</v>
      </c>
      <c r="N78" s="89">
        <v>150000000</v>
      </c>
      <c r="O78" s="159">
        <v>1</v>
      </c>
      <c r="P78" s="89">
        <v>150000000</v>
      </c>
      <c r="Q78" s="159">
        <v>1</v>
      </c>
      <c r="R78" s="89">
        <v>150000000</v>
      </c>
      <c r="S78" s="159">
        <v>1</v>
      </c>
      <c r="T78" s="89">
        <v>150000000</v>
      </c>
      <c r="U78" s="159">
        <v>1</v>
      </c>
      <c r="V78" s="89">
        <f t="shared" ref="V78" si="21">T78</f>
        <v>150000000</v>
      </c>
      <c r="W78" s="187"/>
      <c r="X78" s="187"/>
      <c r="Z78" s="134"/>
      <c r="AA78" s="160"/>
    </row>
    <row r="79" spans="2:28" s="56" customFormat="1" ht="14.25" customHeight="1" x14ac:dyDescent="0.2">
      <c r="B79" s="193"/>
      <c r="C79" s="194"/>
      <c r="D79" s="200" t="s">
        <v>229</v>
      </c>
      <c r="E79" s="163"/>
      <c r="F79" s="99"/>
      <c r="G79" s="99"/>
      <c r="H79" s="87"/>
      <c r="I79" s="132"/>
      <c r="J79" s="132"/>
      <c r="K79" s="132"/>
      <c r="L79" s="132"/>
      <c r="M79" s="132"/>
      <c r="N79" s="87"/>
      <c r="O79" s="132"/>
      <c r="P79" s="87"/>
      <c r="Q79" s="132"/>
      <c r="R79" s="87"/>
      <c r="S79" s="132"/>
      <c r="T79" s="87"/>
      <c r="U79" s="132"/>
      <c r="V79" s="87"/>
      <c r="W79" s="202"/>
      <c r="X79" s="202"/>
      <c r="Z79" s="134"/>
      <c r="AA79" s="160"/>
    </row>
    <row r="80" spans="2:28" s="56" customFormat="1" ht="25.5" customHeight="1" x14ac:dyDescent="0.2">
      <c r="B80" s="123"/>
      <c r="C80" s="123"/>
      <c r="D80" s="200"/>
      <c r="E80" s="127"/>
      <c r="F80" s="70" t="s">
        <v>109</v>
      </c>
      <c r="G80" s="166" t="s">
        <v>184</v>
      </c>
      <c r="H80" s="73">
        <v>100</v>
      </c>
      <c r="I80" s="73">
        <v>100</v>
      </c>
      <c r="J80" s="72">
        <f>SUM(J81)</f>
        <v>200114400</v>
      </c>
      <c r="K80" s="73">
        <v>100</v>
      </c>
      <c r="L80" s="73">
        <f>SUM(L81)</f>
        <v>200114400</v>
      </c>
      <c r="M80" s="73">
        <v>100</v>
      </c>
      <c r="N80" s="73">
        <f>SUM(N81)</f>
        <v>200114400</v>
      </c>
      <c r="O80" s="73">
        <v>100</v>
      </c>
      <c r="P80" s="73">
        <f>SUM(P81)</f>
        <v>220000000</v>
      </c>
      <c r="Q80" s="73">
        <v>100</v>
      </c>
      <c r="R80" s="73">
        <f>SUM(R81)</f>
        <v>242000000</v>
      </c>
      <c r="S80" s="73">
        <v>100</v>
      </c>
      <c r="T80" s="73">
        <f>SUM(T81)</f>
        <v>242000000</v>
      </c>
      <c r="U80" s="73">
        <v>100</v>
      </c>
      <c r="V80" s="73">
        <f>SUM(V81)</f>
        <v>242000000</v>
      </c>
      <c r="W80" s="202"/>
      <c r="X80" s="202"/>
    </row>
    <row r="81" spans="2:24" s="56" customFormat="1" ht="24" customHeight="1" x14ac:dyDescent="0.2">
      <c r="B81" s="123"/>
      <c r="C81" s="123"/>
      <c r="D81" s="200"/>
      <c r="E81" s="130">
        <v>1</v>
      </c>
      <c r="F81" s="75" t="s">
        <v>110</v>
      </c>
      <c r="G81" s="76" t="s">
        <v>156</v>
      </c>
      <c r="H81" s="77">
        <f>I81+K81+M81+O81+Q81+S81</f>
        <v>600</v>
      </c>
      <c r="I81" s="77">
        <v>100</v>
      </c>
      <c r="J81" s="77">
        <v>200114400</v>
      </c>
      <c r="K81" s="77">
        <v>100</v>
      </c>
      <c r="L81" s="77">
        <v>200114400</v>
      </c>
      <c r="M81" s="77">
        <v>100</v>
      </c>
      <c r="N81" s="77">
        <v>200114400</v>
      </c>
      <c r="O81" s="77">
        <v>100</v>
      </c>
      <c r="P81" s="77">
        <v>220000000</v>
      </c>
      <c r="Q81" s="77">
        <v>100</v>
      </c>
      <c r="R81" s="77">
        <v>242000000</v>
      </c>
      <c r="S81" s="77">
        <v>100</v>
      </c>
      <c r="T81" s="77">
        <v>242000000</v>
      </c>
      <c r="U81" s="77">
        <v>100</v>
      </c>
      <c r="V81" s="77">
        <f>T81</f>
        <v>242000000</v>
      </c>
      <c r="W81" s="202"/>
      <c r="X81" s="202"/>
    </row>
    <row r="82" spans="2:24" s="56" customFormat="1" ht="16.5" customHeight="1" x14ac:dyDescent="0.2">
      <c r="B82" s="123"/>
      <c r="C82" s="123"/>
      <c r="D82" s="200"/>
      <c r="E82" s="88"/>
      <c r="F82" s="110"/>
      <c r="G82" s="111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202"/>
      <c r="X82" s="202"/>
    </row>
    <row r="83" spans="2:24" s="56" customFormat="1" ht="16.5" customHeight="1" x14ac:dyDescent="0.2">
      <c r="B83" s="123"/>
      <c r="C83" s="123"/>
      <c r="D83" s="207" t="s">
        <v>230</v>
      </c>
      <c r="E83" s="88"/>
      <c r="F83" s="110"/>
      <c r="G83" s="111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202"/>
      <c r="X83" s="202"/>
    </row>
    <row r="84" spans="2:24" s="56" customFormat="1" ht="16.5" customHeight="1" x14ac:dyDescent="0.2">
      <c r="B84" s="123"/>
      <c r="C84" s="123"/>
      <c r="D84" s="207"/>
      <c r="E84" s="88"/>
      <c r="F84" s="110"/>
      <c r="G84" s="111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202"/>
      <c r="X84" s="202"/>
    </row>
    <row r="85" spans="2:24" s="56" customFormat="1" ht="16.5" customHeight="1" x14ac:dyDescent="0.2">
      <c r="B85" s="123"/>
      <c r="C85" s="123"/>
      <c r="D85" s="207"/>
      <c r="E85" s="88"/>
      <c r="F85" s="110"/>
      <c r="G85" s="111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202"/>
      <c r="X85" s="202"/>
    </row>
    <row r="86" spans="2:24" s="56" customFormat="1" ht="16.5" customHeight="1" x14ac:dyDescent="0.2">
      <c r="B86" s="123"/>
      <c r="C86" s="123"/>
      <c r="D86" s="207"/>
      <c r="E86" s="88"/>
      <c r="F86" s="110"/>
      <c r="G86" s="111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202"/>
      <c r="X86" s="202"/>
    </row>
    <row r="87" spans="2:24" s="56" customFormat="1" ht="16.5" customHeight="1" x14ac:dyDescent="0.2">
      <c r="B87" s="123"/>
      <c r="C87" s="123"/>
      <c r="D87" s="207"/>
      <c r="E87" s="88"/>
      <c r="F87" s="110"/>
      <c r="G87" s="111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202"/>
      <c r="X87" s="202"/>
    </row>
    <row r="88" spans="2:24" s="56" customFormat="1" ht="16.5" customHeight="1" x14ac:dyDescent="0.2">
      <c r="B88" s="123"/>
      <c r="C88" s="123"/>
      <c r="D88" s="207"/>
      <c r="E88" s="88"/>
      <c r="F88" s="110"/>
      <c r="G88" s="111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202"/>
      <c r="X88" s="202"/>
    </row>
    <row r="89" spans="2:24" s="56" customFormat="1" ht="16.5" customHeight="1" x14ac:dyDescent="0.2">
      <c r="B89" s="123"/>
      <c r="C89" s="123"/>
      <c r="D89" s="207" t="s">
        <v>231</v>
      </c>
      <c r="E89" s="88"/>
      <c r="F89" s="110"/>
      <c r="G89" s="111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202"/>
      <c r="X89" s="202"/>
    </row>
    <row r="90" spans="2:24" s="56" customFormat="1" ht="16.5" customHeight="1" x14ac:dyDescent="0.2">
      <c r="B90" s="123"/>
      <c r="C90" s="123"/>
      <c r="D90" s="207"/>
      <c r="E90" s="88"/>
      <c r="F90" s="110"/>
      <c r="G90" s="111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202"/>
      <c r="X90" s="202"/>
    </row>
    <row r="91" spans="2:24" s="56" customFormat="1" ht="16.5" customHeight="1" x14ac:dyDescent="0.2">
      <c r="B91" s="123"/>
      <c r="C91" s="123"/>
      <c r="D91" s="207"/>
      <c r="E91" s="88"/>
      <c r="F91" s="110"/>
      <c r="G91" s="111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202"/>
      <c r="X91" s="202"/>
    </row>
    <row r="92" spans="2:24" s="56" customFormat="1" ht="16.5" customHeight="1" x14ac:dyDescent="0.2">
      <c r="B92" s="123"/>
      <c r="C92" s="123"/>
      <c r="D92" s="207"/>
      <c r="E92" s="88"/>
      <c r="F92" s="110"/>
      <c r="G92" s="111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202"/>
      <c r="X92" s="202"/>
    </row>
    <row r="93" spans="2:24" s="56" customFormat="1" ht="16.5" customHeight="1" x14ac:dyDescent="0.2">
      <c r="B93" s="123"/>
      <c r="C93" s="123"/>
      <c r="D93" s="207"/>
      <c r="E93" s="88"/>
      <c r="F93" s="110"/>
      <c r="G93" s="111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202"/>
      <c r="X93" s="202"/>
    </row>
    <row r="94" spans="2:24" s="56" customFormat="1" ht="16.5" customHeight="1" x14ac:dyDescent="0.2">
      <c r="B94" s="123"/>
      <c r="C94" s="123"/>
      <c r="D94" s="207"/>
      <c r="E94" s="88"/>
      <c r="F94" s="110"/>
      <c r="G94" s="111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202"/>
      <c r="X94" s="202"/>
    </row>
    <row r="95" spans="2:24" s="56" customFormat="1" ht="16.5" customHeight="1" x14ac:dyDescent="0.2">
      <c r="B95" s="123"/>
      <c r="C95" s="123"/>
      <c r="D95" s="207"/>
      <c r="E95" s="88"/>
      <c r="F95" s="110"/>
      <c r="G95" s="111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202"/>
      <c r="X95" s="202"/>
    </row>
    <row r="96" spans="2:24" s="56" customFormat="1" ht="20.25" customHeight="1" x14ac:dyDescent="0.2">
      <c r="B96" s="161"/>
      <c r="C96" s="161"/>
      <c r="D96" s="161"/>
      <c r="E96" s="162"/>
      <c r="F96" s="126"/>
      <c r="G96" s="164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203"/>
      <c r="X96" s="203"/>
    </row>
    <row r="97" spans="2:24" s="56" customFormat="1" ht="12.75" customHeight="1" x14ac:dyDescent="0.2">
      <c r="B97" s="133"/>
      <c r="C97" s="134"/>
      <c r="D97" s="134"/>
      <c r="E97" s="135"/>
      <c r="F97" s="136"/>
      <c r="G97" s="137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5"/>
      <c r="X97" s="135"/>
    </row>
    <row r="98" spans="2:24" s="56" customFormat="1" x14ac:dyDescent="0.2">
      <c r="B98" s="133"/>
      <c r="C98" s="139"/>
      <c r="D98" s="140"/>
      <c r="E98" s="135"/>
      <c r="F98" s="136"/>
      <c r="G98" s="136"/>
      <c r="H98" s="141"/>
      <c r="I98" s="142"/>
      <c r="J98" s="143"/>
      <c r="K98" s="143"/>
      <c r="L98" s="143"/>
      <c r="M98" s="143"/>
      <c r="N98" s="138"/>
      <c r="O98" s="143"/>
      <c r="P98" s="138"/>
      <c r="Q98" s="143"/>
      <c r="R98" s="138"/>
      <c r="S98" s="143"/>
      <c r="T98" s="138"/>
      <c r="U98" s="199"/>
      <c r="V98" s="199"/>
      <c r="W98" s="199"/>
      <c r="X98" s="135"/>
    </row>
    <row r="99" spans="2:24" s="56" customFormat="1" ht="11.25" x14ac:dyDescent="0.2">
      <c r="B99" s="133"/>
      <c r="C99" s="139"/>
      <c r="D99" s="140"/>
      <c r="E99" s="135"/>
      <c r="F99" s="136"/>
      <c r="G99" s="136"/>
      <c r="H99" s="141"/>
      <c r="I99" s="142"/>
      <c r="J99" s="143"/>
      <c r="K99" s="143"/>
      <c r="L99" s="143"/>
      <c r="M99" s="143"/>
      <c r="N99" s="138"/>
      <c r="O99" s="143"/>
      <c r="P99" s="138"/>
      <c r="Q99" s="143"/>
      <c r="R99" s="138"/>
      <c r="S99" s="143"/>
      <c r="T99" s="138"/>
      <c r="U99" s="144"/>
      <c r="V99" s="145"/>
      <c r="W99" s="133"/>
      <c r="X99" s="135"/>
    </row>
    <row r="100" spans="2:24" s="56" customFormat="1" ht="11.25" x14ac:dyDescent="0.2">
      <c r="H100" s="146"/>
      <c r="I100" s="146"/>
      <c r="U100" s="144"/>
      <c r="V100" s="144"/>
      <c r="W100" s="144"/>
    </row>
    <row r="101" spans="2:24" s="56" customFormat="1" ht="11.25" x14ac:dyDescent="0.2">
      <c r="H101" s="146"/>
      <c r="I101" s="146"/>
      <c r="J101" s="147"/>
      <c r="L101" s="147"/>
      <c r="U101" s="144"/>
      <c r="V101" s="144"/>
      <c r="W101" s="144"/>
    </row>
    <row r="102" spans="2:24" s="47" customFormat="1" x14ac:dyDescent="0.2">
      <c r="H102" s="55"/>
      <c r="I102" s="55"/>
      <c r="U102" s="199"/>
      <c r="V102" s="199"/>
      <c r="W102" s="199"/>
    </row>
    <row r="103" spans="2:24" x14ac:dyDescent="0.2">
      <c r="B103" s="46"/>
      <c r="C103" s="46"/>
      <c r="D103" s="46"/>
      <c r="E103" s="46"/>
      <c r="F103" s="46"/>
      <c r="G103" s="46"/>
      <c r="H103" s="54"/>
      <c r="I103" s="54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199"/>
      <c r="V103" s="199"/>
      <c r="W103" s="199"/>
      <c r="X103" s="46"/>
    </row>
    <row r="104" spans="2:24" x14ac:dyDescent="0.2">
      <c r="B104" s="46"/>
      <c r="C104" s="46"/>
      <c r="D104" s="46"/>
      <c r="E104" s="46"/>
      <c r="F104" s="46"/>
      <c r="G104" s="46"/>
      <c r="H104" s="54"/>
      <c r="I104" s="54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199"/>
      <c r="V104" s="199"/>
      <c r="W104" s="199"/>
      <c r="X104" s="46"/>
    </row>
    <row r="105" spans="2:24" x14ac:dyDescent="0.2">
      <c r="B105" s="46"/>
      <c r="C105" s="46"/>
      <c r="D105" s="46"/>
      <c r="E105" s="46"/>
      <c r="F105" s="46"/>
      <c r="G105" s="46"/>
      <c r="H105" s="54"/>
      <c r="I105" s="54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199"/>
      <c r="V105" s="199"/>
      <c r="W105" s="199"/>
      <c r="X105" s="46"/>
    </row>
    <row r="106" spans="2:24" x14ac:dyDescent="0.2">
      <c r="B106" s="46"/>
      <c r="C106" s="46"/>
      <c r="D106" s="46"/>
      <c r="E106" s="46"/>
      <c r="F106" s="46"/>
      <c r="G106" s="46"/>
      <c r="H106" s="54"/>
      <c r="I106" s="54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V106" s="46"/>
      <c r="W106" s="46"/>
      <c r="X106" s="46"/>
    </row>
    <row r="107" spans="2:24" x14ac:dyDescent="0.2">
      <c r="B107" s="46"/>
      <c r="C107" s="46"/>
      <c r="D107" s="46"/>
      <c r="E107" s="46"/>
      <c r="F107" s="46"/>
      <c r="G107" s="46"/>
      <c r="H107" s="54"/>
      <c r="I107" s="54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201" t="s">
        <v>191</v>
      </c>
      <c r="V107" s="201"/>
      <c r="W107" s="201"/>
      <c r="X107" s="46"/>
    </row>
    <row r="108" spans="2:24" ht="14.25" x14ac:dyDescent="0.2">
      <c r="B108" s="46"/>
      <c r="C108" s="46"/>
      <c r="D108" s="46"/>
      <c r="E108" s="46"/>
      <c r="F108" s="46"/>
      <c r="G108" s="46"/>
      <c r="H108" s="54"/>
      <c r="I108" s="54"/>
      <c r="J108" s="46"/>
      <c r="K108" s="46"/>
      <c r="L108" s="46"/>
      <c r="M108" s="46"/>
      <c r="N108" s="46"/>
      <c r="O108" s="46"/>
      <c r="P108" s="46"/>
      <c r="Q108" s="46"/>
      <c r="R108" s="48"/>
      <c r="S108" s="46"/>
      <c r="T108" s="46"/>
      <c r="U108" s="144"/>
      <c r="V108" s="145"/>
      <c r="W108" s="133"/>
      <c r="X108" s="46"/>
    </row>
    <row r="109" spans="2:24" x14ac:dyDescent="0.2">
      <c r="B109" s="46"/>
      <c r="C109" s="46"/>
      <c r="D109" s="46"/>
      <c r="E109" s="46"/>
      <c r="F109" s="46"/>
      <c r="G109" s="46"/>
      <c r="H109" s="54"/>
      <c r="I109" s="54"/>
      <c r="J109" s="46"/>
      <c r="K109" s="46"/>
      <c r="L109" s="46"/>
      <c r="M109" s="46"/>
      <c r="N109" s="46"/>
      <c r="O109" s="46"/>
      <c r="P109" s="46"/>
      <c r="Q109" s="46"/>
      <c r="R109" s="49"/>
      <c r="S109" s="46"/>
      <c r="T109" s="46"/>
      <c r="U109" s="144"/>
      <c r="V109" s="144"/>
      <c r="W109" s="144"/>
      <c r="X109" s="46"/>
    </row>
    <row r="110" spans="2:24" ht="14.25" x14ac:dyDescent="0.2">
      <c r="R110" s="50"/>
      <c r="U110" s="144"/>
      <c r="V110" s="144"/>
      <c r="W110" s="144"/>
    </row>
    <row r="111" spans="2:24" ht="14.25" x14ac:dyDescent="0.2">
      <c r="R111" s="50"/>
      <c r="U111" s="199" t="s">
        <v>165</v>
      </c>
      <c r="V111" s="199"/>
      <c r="W111" s="199"/>
    </row>
    <row r="112" spans="2:24" x14ac:dyDescent="0.2">
      <c r="R112" s="51"/>
      <c r="U112" s="199" t="s">
        <v>166</v>
      </c>
      <c r="V112" s="199"/>
      <c r="W112" s="199"/>
    </row>
    <row r="113" spans="18:23" ht="14.25" x14ac:dyDescent="0.2">
      <c r="R113" s="52"/>
      <c r="U113" s="199" t="s">
        <v>164</v>
      </c>
      <c r="V113" s="199"/>
      <c r="W113" s="199"/>
    </row>
    <row r="114" spans="18:23" ht="14.25" x14ac:dyDescent="0.2">
      <c r="R114" s="52"/>
    </row>
    <row r="115" spans="18:23" ht="14.25" x14ac:dyDescent="0.2">
      <c r="R115" s="52"/>
    </row>
  </sheetData>
  <mergeCells count="64">
    <mergeCell ref="Z58:Z77"/>
    <mergeCell ref="K7:L7"/>
    <mergeCell ref="AB68:AB69"/>
    <mergeCell ref="M7:N7"/>
    <mergeCell ref="O7:P7"/>
    <mergeCell ref="AA70:AA72"/>
    <mergeCell ref="AA65:AA66"/>
    <mergeCell ref="AA67:AA69"/>
    <mergeCell ref="AA60:AA64"/>
    <mergeCell ref="X6:X7"/>
    <mergeCell ref="W6:W7"/>
    <mergeCell ref="I6:V6"/>
    <mergeCell ref="S7:T7"/>
    <mergeCell ref="Q7:R7"/>
    <mergeCell ref="I7:J7"/>
    <mergeCell ref="AA73:AA77"/>
    <mergeCell ref="AB60:AB61"/>
    <mergeCell ref="AB70:AB73"/>
    <mergeCell ref="B2:X2"/>
    <mergeCell ref="B3:X3"/>
    <mergeCell ref="B4:X4"/>
    <mergeCell ref="AA58:AA59"/>
    <mergeCell ref="W44:W77"/>
    <mergeCell ref="X44:X77"/>
    <mergeCell ref="U7:V7"/>
    <mergeCell ref="W11:W42"/>
    <mergeCell ref="X11:X42"/>
    <mergeCell ref="C6:C7"/>
    <mergeCell ref="D6:D7"/>
    <mergeCell ref="B12:B56"/>
    <mergeCell ref="AB58:AB59"/>
    <mergeCell ref="B6:B7"/>
    <mergeCell ref="U103:W103"/>
    <mergeCell ref="U105:W105"/>
    <mergeCell ref="U102:W102"/>
    <mergeCell ref="U98:W98"/>
    <mergeCell ref="W79:W96"/>
    <mergeCell ref="B61:B78"/>
    <mergeCell ref="C12:C56"/>
    <mergeCell ref="E6:E7"/>
    <mergeCell ref="H6:H7"/>
    <mergeCell ref="G6:G7"/>
    <mergeCell ref="F6:F7"/>
    <mergeCell ref="D12:D13"/>
    <mergeCell ref="D14:D17"/>
    <mergeCell ref="C61:C64"/>
    <mergeCell ref="C65:C68"/>
    <mergeCell ref="U113:W113"/>
    <mergeCell ref="U104:W104"/>
    <mergeCell ref="X79:X96"/>
    <mergeCell ref="F61:F62"/>
    <mergeCell ref="D61:D63"/>
    <mergeCell ref="D64:D65"/>
    <mergeCell ref="D66:D69"/>
    <mergeCell ref="D70:D75"/>
    <mergeCell ref="D89:D95"/>
    <mergeCell ref="D79:D82"/>
    <mergeCell ref="D83:D88"/>
    <mergeCell ref="D76:D77"/>
    <mergeCell ref="C69:C73"/>
    <mergeCell ref="C74:C77"/>
    <mergeCell ref="U107:W107"/>
    <mergeCell ref="U111:W111"/>
    <mergeCell ref="U112:W112"/>
  </mergeCells>
  <phoneticPr fontId="6" type="noConversion"/>
  <printOptions horizontalCentered="1"/>
  <pageMargins left="0.196850393700787" right="0.15748031496063" top="0.74" bottom="0.55118110236220497" header="0.511811023622047" footer="0.511811023622047"/>
  <pageSetup paperSize="9" scale="55" orientation="landscape" horizontalDpi="4294967293" verticalDpi="4294967293" r:id="rId1"/>
  <headerFooter alignWithMargins="0"/>
  <rowBreaks count="2" manualBreakCount="2">
    <brk id="42" min="1" max="23" man="1"/>
    <brk id="105" min="1" max="2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formulir vii e 4</vt:lpstr>
      <vt:lpstr>Formulir vii f 4</vt:lpstr>
      <vt:lpstr>Sheet3</vt:lpstr>
      <vt:lpstr>'Formulir vii f 4'!Print_Area</vt:lpstr>
      <vt:lpstr>'Formulir vii f 4'!Print_Titles</vt:lpstr>
    </vt:vector>
  </TitlesOfParts>
  <Company>insp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perencanaan</dc:creator>
  <cp:lastModifiedBy>Asus</cp:lastModifiedBy>
  <cp:lastPrinted>2018-01-03T09:34:32Z</cp:lastPrinted>
  <dcterms:created xsi:type="dcterms:W3CDTF">2014-04-22T06:48:22Z</dcterms:created>
  <dcterms:modified xsi:type="dcterms:W3CDTF">2018-01-03T10:12:56Z</dcterms:modified>
</cp:coreProperties>
</file>