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60" windowWidth="19815" windowHeight="7650" tabRatio="993"/>
  </bookViews>
  <sheets>
    <sheet name="NERACA" sheetId="27" r:id="rId1"/>
    <sheet name="LRA64" sheetId="30" r:id="rId2"/>
    <sheet name="LRA 13" sheetId="31" r:id="rId3"/>
    <sheet name="LO" sheetId="32" r:id="rId4"/>
    <sheet name="LPE" sheetId="28" r:id="rId5"/>
  </sheets>
  <definedNames>
    <definedName name="_xlnm.Print_Area" localSheetId="2">'LRA 13'!$A$1:$H$33</definedName>
  </definedNames>
  <calcPr calcId="144525"/>
</workbook>
</file>

<file path=xl/calcChain.xml><?xml version="1.0" encoding="utf-8"?>
<calcChain xmlns="http://schemas.openxmlformats.org/spreadsheetml/2006/main">
  <c r="B16" i="27" l="1"/>
  <c r="B25" i="27"/>
  <c r="C21" i="31"/>
  <c r="C20" i="31"/>
  <c r="D20" i="31" s="1"/>
  <c r="E17" i="31"/>
  <c r="F17" i="31" s="1"/>
  <c r="E22" i="32"/>
  <c r="D21" i="32"/>
  <c r="D24" i="32" s="1"/>
  <c r="D20" i="32"/>
  <c r="E20" i="32" s="1"/>
  <c r="C26" i="30"/>
  <c r="E26" i="30" s="1"/>
  <c r="C19" i="30"/>
  <c r="C20" i="30" s="1"/>
  <c r="C18" i="30"/>
  <c r="E18" i="30" s="1"/>
  <c r="C44" i="27"/>
  <c r="C39" i="27"/>
  <c r="C41" i="27" s="1"/>
  <c r="C30" i="27"/>
  <c r="C25" i="27"/>
  <c r="C16" i="27"/>
  <c r="G18" i="31"/>
  <c r="G16" i="31"/>
  <c r="E23" i="32"/>
  <c r="C24" i="32"/>
  <c r="E24" i="32" s="1"/>
  <c r="D16" i="32"/>
  <c r="C16" i="32"/>
  <c r="E19" i="31"/>
  <c r="B18" i="31"/>
  <c r="B16" i="31"/>
  <c r="B22" i="31" s="1"/>
  <c r="C14" i="31"/>
  <c r="B14" i="31"/>
  <c r="E10" i="31"/>
  <c r="C27" i="30"/>
  <c r="B27" i="30"/>
  <c r="D23" i="30"/>
  <c r="E23" i="30"/>
  <c r="B20" i="30"/>
  <c r="D18" i="30"/>
  <c r="C15" i="30"/>
  <c r="E14" i="30"/>
  <c r="C14" i="30"/>
  <c r="B14" i="30"/>
  <c r="E13" i="28"/>
  <c r="D13" i="28"/>
  <c r="B51" i="27"/>
  <c r="B48" i="27"/>
  <c r="B44" i="27" s="1"/>
  <c r="B54" i="27" s="1"/>
  <c r="B39" i="27"/>
  <c r="B41" i="27" s="1"/>
  <c r="B30" i="27"/>
  <c r="D25" i="32" l="1"/>
  <c r="E21" i="32"/>
  <c r="B31" i="27"/>
  <c r="D26" i="30"/>
  <c r="C18" i="31"/>
  <c r="E14" i="31"/>
  <c r="E20" i="31"/>
  <c r="C31" i="27"/>
  <c r="G22" i="31"/>
  <c r="G23" i="31" s="1"/>
  <c r="B23" i="31"/>
  <c r="D21" i="31"/>
  <c r="E18" i="31"/>
  <c r="F18" i="31" s="1"/>
  <c r="D17" i="31"/>
  <c r="C16" i="31"/>
  <c r="C25" i="32"/>
  <c r="E25" i="32" s="1"/>
  <c r="E27" i="30"/>
  <c r="D27" i="30"/>
  <c r="C28" i="30"/>
  <c r="B28" i="30"/>
  <c r="B29" i="30"/>
  <c r="B56" i="27"/>
  <c r="C54" i="27"/>
  <c r="C56" i="27" s="1"/>
  <c r="E56" i="27"/>
  <c r="F20" i="31"/>
  <c r="D16" i="31"/>
  <c r="D18" i="31"/>
  <c r="E21" i="31"/>
  <c r="E19" i="30"/>
  <c r="E20" i="30" s="1"/>
  <c r="B15" i="30"/>
  <c r="E15" i="30"/>
  <c r="D19" i="30"/>
  <c r="D20" i="30"/>
  <c r="D28" i="30" l="1"/>
  <c r="C29" i="30"/>
  <c r="C22" i="31"/>
  <c r="C23" i="31" s="1"/>
  <c r="D23" i="31" s="1"/>
  <c r="E16" i="31"/>
  <c r="F16" i="31" s="1"/>
  <c r="E28" i="30"/>
  <c r="E29" i="30" s="1"/>
  <c r="D29" i="30"/>
  <c r="F21" i="31"/>
  <c r="E22" i="31" l="1"/>
  <c r="F22" i="31" s="1"/>
  <c r="D22" i="31"/>
  <c r="E23" i="31"/>
  <c r="F23" i="31" s="1"/>
</calcChain>
</file>

<file path=xl/sharedStrings.xml><?xml version="1.0" encoding="utf-8"?>
<sst xmlns="http://schemas.openxmlformats.org/spreadsheetml/2006/main" count="190" uniqueCount="140">
  <si>
    <t>URAIAN</t>
  </si>
  <si>
    <t>Rp</t>
  </si>
  <si>
    <t>Pajak Daerah</t>
  </si>
  <si>
    <t>Retribusi Daerah</t>
  </si>
  <si>
    <t>Belanja Barang dan Jasa</t>
  </si>
  <si>
    <t>Belanja Modal</t>
  </si>
  <si>
    <t>Tanah</t>
  </si>
  <si>
    <t>Peralatan dan Mesin</t>
  </si>
  <si>
    <t>Uraian</t>
  </si>
  <si>
    <t>Belanja Pegawai</t>
  </si>
  <si>
    <t>-</t>
  </si>
  <si>
    <t>ASET TETAP</t>
  </si>
  <si>
    <t>ASET LAINNYA</t>
  </si>
  <si>
    <t>Ket</t>
  </si>
  <si>
    <t>%</t>
  </si>
  <si>
    <t>PENDAPATAN</t>
  </si>
  <si>
    <t>BELANJA</t>
  </si>
  <si>
    <t>BELANJA OPERASI</t>
  </si>
  <si>
    <t>BELANJA MODAL</t>
  </si>
  <si>
    <t>Belanja Tanah</t>
  </si>
  <si>
    <t>Belanja Gedung dan Bangunan</t>
  </si>
  <si>
    <t>Belanja Aset Tetap Lainnya</t>
  </si>
  <si>
    <t>SURPLUS/DEFISIT</t>
  </si>
  <si>
    <t>KEGIATAN OPERASIONAL</t>
  </si>
  <si>
    <t>Jumlah Pendapatan Asli Daerah</t>
  </si>
  <si>
    <t>BEBAN</t>
  </si>
  <si>
    <t>Beban Penyisihan Piutang</t>
  </si>
  <si>
    <t>Keterangan</t>
  </si>
  <si>
    <t>Utang Belanja Barang dan Jasa</t>
  </si>
  <si>
    <t>Beban Jasa Dibayar Dimuka</t>
  </si>
  <si>
    <t>Utang Belanja Pegawai</t>
  </si>
  <si>
    <t>Ekuitas</t>
  </si>
  <si>
    <t>PEMERINTAH PROVINSI SUMATERA BARAT</t>
  </si>
  <si>
    <t>N E R A C A</t>
  </si>
  <si>
    <t>ASET</t>
  </si>
  <si>
    <t>ASET LANCAR</t>
  </si>
  <si>
    <t>Kas di Bendahara Pengeluaran</t>
  </si>
  <si>
    <t>Kas di Bendahara Penerimaan</t>
  </si>
  <si>
    <t>Piutang Pajak</t>
  </si>
  <si>
    <t>Bagian lancar Tagihan Penjualan Angsuran</t>
  </si>
  <si>
    <t>Piutang Retribusi</t>
  </si>
  <si>
    <t>Persediaan</t>
  </si>
  <si>
    <t>Jumlah Aset Lancar</t>
  </si>
  <si>
    <t>Bangunan Gedung</t>
  </si>
  <si>
    <t>Jalan, Irigasi dan Jaringan</t>
  </si>
  <si>
    <t>Aset tetap lainnya</t>
  </si>
  <si>
    <t>Konstruksi dalam Pengerjaan</t>
  </si>
  <si>
    <t>Akumulasi Penyusutan</t>
  </si>
  <si>
    <t>Jumlah Aset Tetap</t>
  </si>
  <si>
    <t>Aset tidak berwujud</t>
  </si>
  <si>
    <t>Aset yang tidak bermanfaat</t>
  </si>
  <si>
    <t>Amortisasi</t>
  </si>
  <si>
    <t>Jumlah Aset lainnya</t>
  </si>
  <si>
    <t>JUMLAH ASET</t>
  </si>
  <si>
    <t>KEWAJIBAN DAN EKUITAS DANA</t>
  </si>
  <si>
    <t>KEWAJIBAN JANGKA PENDEK</t>
  </si>
  <si>
    <t>Utang perhitungan pihak ketiga</t>
  </si>
  <si>
    <t>Pendapatan yang ditangguhkan</t>
  </si>
  <si>
    <t>Utang jangka pendek lainnya</t>
  </si>
  <si>
    <t>Jumlah kewajiban jangka pendek</t>
  </si>
  <si>
    <t>JUMLAH KEWAJIBAN</t>
  </si>
  <si>
    <t xml:space="preserve">EKUITAS </t>
  </si>
  <si>
    <t>- Ekuitas</t>
  </si>
  <si>
    <t>- Surplus/Defisit - LO</t>
  </si>
  <si>
    <t>EKUITAS SAL</t>
  </si>
  <si>
    <t>Perubahan SAL</t>
  </si>
  <si>
    <t>Surplus Defisit - LRA</t>
  </si>
  <si>
    <t>Ekuitas Untuk Dikonsolidasikan</t>
  </si>
  <si>
    <t>R/K (M) PPKD</t>
  </si>
  <si>
    <t>R/K (K) PPKD</t>
  </si>
  <si>
    <t>Jumlah Ekuitas</t>
  </si>
  <si>
    <t>JUMLAH KEWAJIBAN DAN EKUITAS</t>
  </si>
  <si>
    <t>Pengguna Anggaran</t>
  </si>
  <si>
    <t>INSPEKTUR</t>
  </si>
  <si>
    <t>LAPORAN PERUBAHAN EKUITAS</t>
  </si>
  <si>
    <t>NOMOR</t>
  </si>
  <si>
    <t>Ekuitas Awal</t>
  </si>
  <si>
    <t>Koreksi Ekuitas</t>
  </si>
  <si>
    <t>Surplus/Defisit LO</t>
  </si>
  <si>
    <t>Dampak Kumulatif Perubahan Kebijakan/Kesalahan Mendasar</t>
  </si>
  <si>
    <t>RK PPKD</t>
  </si>
  <si>
    <t>Ekuitas Akhir</t>
  </si>
  <si>
    <t xml:space="preserve">LAPORAN REALISASI ANGGARAN PENDAPATAN DAN BELANJA DAERAH </t>
  </si>
  <si>
    <t>(VERSI PERMENDAGRI NO. 64 TAHUN 2013)</t>
  </si>
  <si>
    <t>Realisasi 2016</t>
  </si>
  <si>
    <t>Sisa Anggaran (Rp)</t>
  </si>
  <si>
    <t>PENDAPATAN ASLI DAERAH</t>
  </si>
  <si>
    <t>Lain-lain PAD yang Sah</t>
  </si>
  <si>
    <t>JUMLAH PENDAPATAN</t>
  </si>
  <si>
    <t>Jumlah Belanja Operasional</t>
  </si>
  <si>
    <t>Belanja Peralatan dan Mesin</t>
  </si>
  <si>
    <t>Belanja Jalan, Irigasi dan Jaringan</t>
  </si>
  <si>
    <t>Jumlah Belanja Modal</t>
  </si>
  <si>
    <t>Jumlah Belanja</t>
  </si>
  <si>
    <t>LAPORAN REALISASI ANGGARAN PENDAPATAN DAN BELANJA DAERAH</t>
  </si>
  <si>
    <t>(versi PERMENDAGRI 13)</t>
  </si>
  <si>
    <t>Sisa Anggaran</t>
  </si>
  <si>
    <t>Belanja Langsung</t>
  </si>
  <si>
    <t>Belanja Tidak Langsung</t>
  </si>
  <si>
    <t>LAPORAN OPERASIONAL</t>
  </si>
  <si>
    <t>(PERMENDAGRI 64 TAHUN 2013)</t>
  </si>
  <si>
    <t>Kode rekening</t>
  </si>
  <si>
    <t>2016</t>
  </si>
  <si>
    <t>KENAIKAN / PENURUNAN</t>
  </si>
  <si>
    <t>8</t>
  </si>
  <si>
    <t>8.1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</si>
  <si>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</si>
  <si>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</si>
  <si>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</si>
  <si>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</si>
  <si>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</si>
  <si>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</si>
  <si>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</si>
  <si>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Lain-lain PAD yang Sah-LO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</si>
  <si>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</si>
  <si>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</si>
  <si>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</si>
  <si>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</si>
  <si>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</si>
  <si>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</si>
  <si>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</si>
  <si>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dan Amortisasi</t>
  </si>
  <si>
    <t>9.1.8</t>
  </si>
  <si>
    <t>Jumlah Beban Operasi</t>
  </si>
  <si>
    <t xml:space="preserve">JUMLAH SURPLUS/DEFISIT OPERASIONAL </t>
  </si>
  <si>
    <t>2016 (Audited)</t>
  </si>
  <si>
    <t>Padang,    31 Desember 2017</t>
  </si>
  <si>
    <t>Drs. H. MARDI, MM</t>
  </si>
  <si>
    <t>NIP. 19601211 198203 1 007</t>
  </si>
  <si>
    <t>Per 31 DESEMBER 2017 DAN 2016</t>
  </si>
  <si>
    <t>PER 31 DESEMBER 2017</t>
  </si>
  <si>
    <t>Padang,   31 Desember 2017</t>
  </si>
  <si>
    <t>Padang,  31 Desember 2017</t>
  </si>
  <si>
    <t>Anggaran 2017</t>
  </si>
  <si>
    <t>Realisasi 2017</t>
  </si>
  <si>
    <t xml:space="preserve">INSPEKTORAT DAERAH PROVINSI </t>
  </si>
  <si>
    <t>INSPEKTORAT DAERAH PROVINSI</t>
  </si>
  <si>
    <t>INSPEKTORAT DAERAH  PROVINSI</t>
  </si>
  <si>
    <t>2017</t>
  </si>
  <si>
    <t>TAHUN ANGGARAN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</si>
</sst>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1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4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vertical="center"/>
    </xf>
    <xf numFmtId="41" fontId="0" fillId="0" borderId="0" xfId="0" applyNumberFormat="1"/>
    <xf numFmtId="0" fontId="0" fillId="0" borderId="0" xfId="0" applyAlignment="1"/>
    <xf numFmtId="0" fontId="3" fillId="0" borderId="0" xfId="0" applyFont="1" applyAlignment="1"/>
    <xf numFmtId="164" fontId="0" fillId="0" borderId="0" xfId="0" applyNumberForma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6" xfId="0" quotePrefix="1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7" xfId="0" applyFont="1" applyBorder="1"/>
    <xf numFmtId="164" fontId="3" fillId="0" borderId="7" xfId="0" applyNumberFormat="1" applyFont="1" applyBorder="1" applyAlignment="1">
      <alignment horizontal="right"/>
    </xf>
    <xf numFmtId="0" fontId="3" fillId="0" borderId="8" xfId="0" applyFont="1" applyBorder="1"/>
    <xf numFmtId="164" fontId="3" fillId="0" borderId="8" xfId="0" applyNumberFormat="1" applyFont="1" applyBorder="1" applyAlignment="1">
      <alignment horizontal="right"/>
    </xf>
    <xf numFmtId="0" fontId="0" fillId="0" borderId="8" xfId="0" applyBorder="1"/>
    <xf numFmtId="164" fontId="0" fillId="0" borderId="8" xfId="1" applyNumberFormat="1" applyFont="1" applyBorder="1" applyAlignment="1">
      <alignment horizontal="right"/>
    </xf>
    <xf numFmtId="164" fontId="0" fillId="0" borderId="9" xfId="1" applyNumberFormat="1" applyFont="1" applyBorder="1" applyAlignment="1">
      <alignment horizontal="right"/>
    </xf>
    <xf numFmtId="0" fontId="0" fillId="0" borderId="9" xfId="0" applyBorder="1"/>
    <xf numFmtId="0" fontId="3" fillId="0" borderId="6" xfId="0" applyFont="1" applyBorder="1" applyAlignment="1">
      <alignment horizontal="center"/>
    </xf>
    <xf numFmtId="164" fontId="3" fillId="0" borderId="6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0" fillId="0" borderId="10" xfId="0" applyBorder="1"/>
    <xf numFmtId="164" fontId="0" fillId="0" borderId="10" xfId="1" applyNumberFormat="1" applyFont="1" applyBorder="1" applyAlignment="1">
      <alignment horizontal="right"/>
    </xf>
    <xf numFmtId="164" fontId="3" fillId="0" borderId="11" xfId="1" applyNumberFormat="1" applyFont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0" fillId="0" borderId="9" xfId="1" applyNumberFormat="1" applyFont="1" applyFill="1" applyBorder="1" applyAlignment="1">
      <alignment horizontal="right"/>
    </xf>
    <xf numFmtId="0" fontId="0" fillId="0" borderId="6" xfId="0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5" fillId="0" borderId="6" xfId="1" applyNumberFormat="1" applyFont="1" applyBorder="1" applyAlignment="1">
      <alignment horizontal="right"/>
    </xf>
    <xf numFmtId="0" fontId="0" fillId="0" borderId="7" xfId="0" applyBorder="1"/>
    <xf numFmtId="164" fontId="0" fillId="0" borderId="7" xfId="1" applyNumberFormat="1" applyFont="1" applyBorder="1" applyAlignment="1">
      <alignment horizontal="right"/>
    </xf>
    <xf numFmtId="0" fontId="5" fillId="0" borderId="8" xfId="0" applyFont="1" applyBorder="1"/>
    <xf numFmtId="164" fontId="5" fillId="0" borderId="8" xfId="1" applyNumberFormat="1" applyFont="1" applyBorder="1" applyAlignment="1">
      <alignment horizontal="right"/>
    </xf>
    <xf numFmtId="0" fontId="6" fillId="0" borderId="8" xfId="0" quotePrefix="1" applyFont="1" applyBorder="1"/>
    <xf numFmtId="164" fontId="6" fillId="0" borderId="8" xfId="1" applyNumberFormat="1" applyFont="1" applyBorder="1" applyAlignment="1">
      <alignment horizontal="right"/>
    </xf>
    <xf numFmtId="0" fontId="6" fillId="0" borderId="8" xfId="0" applyFont="1" applyBorder="1"/>
    <xf numFmtId="0" fontId="0" fillId="0" borderId="7" xfId="0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164" fontId="0" fillId="0" borderId="0" xfId="0" applyNumberFormat="1"/>
    <xf numFmtId="0" fontId="7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3" fontId="8" fillId="0" borderId="18" xfId="0" applyNumberFormat="1" applyFont="1" applyBorder="1" applyAlignment="1">
      <alignment horizontal="right" vertical="center"/>
    </xf>
    <xf numFmtId="43" fontId="8" fillId="0" borderId="15" xfId="2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3" fontId="8" fillId="0" borderId="19" xfId="0" applyNumberFormat="1" applyFont="1" applyBorder="1" applyAlignment="1">
      <alignment horizontal="right" vertical="center"/>
    </xf>
    <xf numFmtId="43" fontId="8" fillId="0" borderId="19" xfId="2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43" fontId="8" fillId="0" borderId="24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43" fontId="7" fillId="0" borderId="27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/>
    </xf>
    <xf numFmtId="0" fontId="0" fillId="0" borderId="0" xfId="0" applyBorder="1" applyAlignment="1"/>
    <xf numFmtId="41" fontId="0" fillId="0" borderId="0" xfId="1" applyFont="1" applyBorder="1" applyAlignment="1"/>
    <xf numFmtId="0" fontId="12" fillId="0" borderId="0" xfId="0" applyFont="1" applyAlignment="1">
      <alignment horizontal="left" indent="5"/>
    </xf>
    <xf numFmtId="41" fontId="0" fillId="0" borderId="0" xfId="1" applyFont="1" applyAlignment="1"/>
    <xf numFmtId="0" fontId="1" fillId="0" borderId="0" xfId="0" applyFont="1" applyBorder="1" applyAlignment="1">
      <alignment horizontal="justify"/>
    </xf>
    <xf numFmtId="0" fontId="11" fillId="0" borderId="0" xfId="0" applyFont="1" applyFill="1" applyBorder="1" applyAlignment="1">
      <alignment horizontal="center" wrapText="1"/>
    </xf>
    <xf numFmtId="41" fontId="11" fillId="0" borderId="0" xfId="1" applyFont="1" applyFill="1" applyBorder="1" applyAlignment="1">
      <alignment horizontal="center" wrapText="1"/>
    </xf>
    <xf numFmtId="0" fontId="0" fillId="0" borderId="0" xfId="0" applyFill="1" applyBorder="1" applyAlignment="1"/>
    <xf numFmtId="41" fontId="11" fillId="3" borderId="1" xfId="1" applyFont="1" applyFill="1" applyBorder="1" applyAlignment="1">
      <alignment horizontal="center" wrapText="1"/>
    </xf>
    <xf numFmtId="0" fontId="11" fillId="0" borderId="1" xfId="0" applyFont="1" applyBorder="1" applyAlignment="1">
      <alignment horizontal="justify" vertical="top" wrapText="1"/>
    </xf>
    <xf numFmtId="41" fontId="12" fillId="0" borderId="1" xfId="1" applyFont="1" applyBorder="1" applyAlignment="1">
      <alignment horizontal="justify" vertical="top" wrapText="1"/>
    </xf>
    <xf numFmtId="0" fontId="0" fillId="0" borderId="1" xfId="0" applyBorder="1" applyAlignment="1"/>
    <xf numFmtId="0" fontId="11" fillId="0" borderId="0" xfId="0" applyFont="1" applyBorder="1" applyAlignment="1">
      <alignment horizontal="justify" vertical="top" wrapText="1"/>
    </xf>
    <xf numFmtId="41" fontId="12" fillId="0" borderId="0" xfId="1" applyFont="1" applyBorder="1" applyAlignment="1">
      <alignment horizontal="justify" vertical="top" wrapText="1"/>
    </xf>
    <xf numFmtId="41" fontId="12" fillId="0" borderId="1" xfId="1" applyFont="1" applyBorder="1" applyAlignment="1">
      <alignment horizontal="right" vertical="top" wrapText="1"/>
    </xf>
    <xf numFmtId="41" fontId="12" fillId="0" borderId="0" xfId="1" applyFont="1" applyBorder="1" applyAlignment="1">
      <alignment horizontal="right" vertical="top" wrapText="1"/>
    </xf>
    <xf numFmtId="0" fontId="12" fillId="0" borderId="1" xfId="0" applyFont="1" applyBorder="1" applyAlignment="1">
      <alignment horizontal="justify" vertical="top" wrapText="1"/>
    </xf>
    <xf numFmtId="43" fontId="12" fillId="0" borderId="1" xfId="1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41" fontId="11" fillId="0" borderId="1" xfId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41" fontId="11" fillId="0" borderId="0" xfId="1" applyFont="1" applyBorder="1" applyAlignment="1">
      <alignment horizontal="right" vertical="top" wrapText="1"/>
    </xf>
    <xf numFmtId="43" fontId="11" fillId="0" borderId="0" xfId="1" applyNumberFormat="1" applyFont="1" applyBorder="1" applyAlignment="1">
      <alignment horizontal="right" vertical="top" wrapText="1"/>
    </xf>
    <xf numFmtId="43" fontId="11" fillId="0" borderId="1" xfId="1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41" fontId="12" fillId="0" borderId="1" xfId="1" applyFont="1" applyFill="1" applyBorder="1" applyAlignment="1">
      <alignment horizontal="right" vertical="top" wrapText="1"/>
    </xf>
    <xf numFmtId="0" fontId="1" fillId="0" borderId="0" xfId="0" applyFont="1" applyAlignment="1">
      <alignment horizontal="justify"/>
    </xf>
    <xf numFmtId="0" fontId="11" fillId="0" borderId="1" xfId="0" applyFont="1" applyBorder="1" applyAlignment="1">
      <alignment horizontal="justify" vertical="center" wrapText="1"/>
    </xf>
    <xf numFmtId="41" fontId="11" fillId="0" borderId="1" xfId="1" applyFont="1" applyBorder="1" applyAlignment="1">
      <alignment horizontal="right" vertical="center" wrapText="1"/>
    </xf>
    <xf numFmtId="43" fontId="11" fillId="0" borderId="1" xfId="1" applyNumberFormat="1" applyFont="1" applyBorder="1" applyAlignment="1">
      <alignment horizontal="right" vertical="center" wrapText="1"/>
    </xf>
    <xf numFmtId="164" fontId="14" fillId="0" borderId="1" xfId="1" applyNumberFormat="1" applyFont="1" applyBorder="1" applyAlignment="1">
      <alignment vertical="center"/>
    </xf>
    <xf numFmtId="41" fontId="14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justify" vertical="center" wrapText="1"/>
    </xf>
    <xf numFmtId="41" fontId="12" fillId="0" borderId="1" xfId="1" applyFont="1" applyBorder="1" applyAlignment="1">
      <alignment horizontal="right" vertical="center" wrapText="1"/>
    </xf>
    <xf numFmtId="43" fontId="12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vertical="center"/>
    </xf>
    <xf numFmtId="41" fontId="0" fillId="0" borderId="1" xfId="0" applyNumberForma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5" fillId="0" borderId="0" xfId="0" applyFont="1" applyAlignment="1"/>
    <xf numFmtId="41" fontId="15" fillId="0" borderId="0" xfId="1" applyFont="1" applyAlignment="1"/>
    <xf numFmtId="164" fontId="15" fillId="0" borderId="0" xfId="1" applyNumberFormat="1" applyFont="1" applyAlignment="1"/>
    <xf numFmtId="164" fontId="12" fillId="0" borderId="1" xfId="1" applyNumberFormat="1" applyFont="1" applyBorder="1" applyAlignment="1">
      <alignment horizontal="justify" vertical="top" wrapText="1"/>
    </xf>
    <xf numFmtId="164" fontId="12" fillId="0" borderId="1" xfId="1" applyNumberFormat="1" applyFont="1" applyBorder="1" applyAlignment="1">
      <alignment horizontal="right" vertical="top" wrapText="1"/>
    </xf>
    <xf numFmtId="164" fontId="11" fillId="0" borderId="1" xfId="1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 wrapText="1"/>
    </xf>
    <xf numFmtId="41" fontId="13" fillId="0" borderId="1" xfId="0" applyNumberFormat="1" applyFont="1" applyBorder="1" applyAlignment="1">
      <alignment vertical="center"/>
    </xf>
    <xf numFmtId="0" fontId="9" fillId="0" borderId="0" xfId="0" applyFont="1" applyAlignment="1"/>
    <xf numFmtId="164" fontId="12" fillId="0" borderId="1" xfId="1" applyNumberFormat="1" applyFont="1" applyFill="1" applyBorder="1" applyAlignment="1">
      <alignment horizontal="right" vertical="top" wrapText="1"/>
    </xf>
    <xf numFmtId="164" fontId="0" fillId="0" borderId="1" xfId="0" applyNumberFormat="1" applyBorder="1" applyAlignment="1"/>
    <xf numFmtId="164" fontId="14" fillId="0" borderId="1" xfId="0" applyNumberFormat="1" applyFont="1" applyBorder="1" applyAlignment="1">
      <alignment vertical="top"/>
    </xf>
    <xf numFmtId="164" fontId="13" fillId="0" borderId="1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1" fontId="0" fillId="0" borderId="0" xfId="0" applyNumberFormat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1" fontId="11" fillId="3" borderId="4" xfId="1" applyFont="1" applyFill="1" applyBorder="1" applyAlignment="1">
      <alignment horizontal="center" vertical="center" wrapText="1"/>
    </xf>
    <xf numFmtId="41" fontId="11" fillId="3" borderId="5" xfId="1" applyFont="1" applyFill="1" applyBorder="1" applyAlignment="1">
      <alignment horizontal="center" vertical="center" wrapText="1"/>
    </xf>
    <xf numFmtId="41" fontId="11" fillId="3" borderId="2" xfId="1" applyFont="1" applyFill="1" applyBorder="1" applyAlignment="1">
      <alignment horizontal="center" wrapText="1"/>
    </xf>
    <xf numFmtId="41" fontId="11" fillId="3" borderId="3" xfId="1" applyFont="1" applyFill="1" applyBorder="1" applyAlignment="1">
      <alignment horizontal="center" wrapText="1"/>
    </xf>
    <xf numFmtId="41" fontId="11" fillId="4" borderId="4" xfId="1" applyFont="1" applyFill="1" applyBorder="1" applyAlignment="1">
      <alignment horizontal="center" vertical="center" wrapText="1"/>
    </xf>
    <xf numFmtId="41" fontId="11" fillId="4" borderId="5" xfId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41" fontId="11" fillId="3" borderId="1" xfId="1" applyFont="1" applyFill="1" applyBorder="1" applyAlignment="1">
      <alignment horizontal="center" vertical="center" wrapText="1"/>
    </xf>
    <xf numFmtId="41" fontId="11" fillId="3" borderId="2" xfId="1" applyFont="1" applyFill="1" applyBorder="1" applyAlignment="1">
      <alignment horizontal="center" vertical="center" wrapText="1"/>
    </xf>
    <xf numFmtId="41" fontId="11" fillId="3" borderId="3" xfId="1" applyFont="1" applyFill="1" applyBorder="1" applyAlignment="1">
      <alignment horizontal="center" vertical="center" wrapText="1"/>
    </xf>
    <xf numFmtId="41" fontId="11" fillId="3" borderId="4" xfId="1" quotePrefix="1" applyFont="1" applyFill="1" applyBorder="1" applyAlignment="1">
      <alignment horizontal="center" vertical="center" wrapText="1"/>
    </xf>
    <xf numFmtId="164" fontId="11" fillId="3" borderId="4" xfId="1" quotePrefix="1" applyNumberFormat="1" applyFont="1" applyFill="1" applyBorder="1" applyAlignment="1">
      <alignment horizontal="center" vertical="center" wrapText="1"/>
    </xf>
    <xf numFmtId="164" fontId="11" fillId="3" borderId="5" xfId="1" quotePrefix="1" applyNumberFormat="1" applyFont="1" applyFill="1" applyBorder="1" applyAlignment="1">
      <alignment horizontal="center" vertical="center" wrapText="1"/>
    </xf>
    <xf numFmtId="41" fontId="11" fillId="3" borderId="5" xfId="1" quotePrefix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222253</xdr:colOff>
      <xdr:row>0</xdr:row>
      <xdr:rowOff>31748</xdr:rowOff>
    </xdr:from>
    <xdr:to>
      <xdr:col>0</xdr:col>
      <xdr:colOff>793754</xdr:colOff>
      <xdr:row>4</xdr:row>
      <xdr:rowOff>0</xdr:rowOff>
    </xdr:to>
    <xdr:pic>
      <xdr:nvPicPr>
        <xdr:cNvPr id="2" name="Picture 1" descr="SUMBA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5203" y="31748"/>
          <a:ext cx="571501" cy="74930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0</xdr:row>
      <xdr:rowOff>85725</xdr:rowOff>
    </xdr:from>
    <xdr:to>
      <xdr:col>1</xdr:col>
      <xdr:colOff>819150</xdr:colOff>
      <xdr:row>3</xdr:row>
      <xdr:rowOff>207482</xdr:rowOff>
    </xdr:to>
    <xdr:pic>
      <xdr:nvPicPr>
        <xdr:cNvPr id="2" name="Picture 1" descr="SUMBA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81025" y="85725"/>
          <a:ext cx="885825" cy="7789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workbookViewId="0">
      <selection activeCell="E25" sqref="E25"/>
    </sheetView>
  </sheetViews>
  <sheetFormatPr defaultRowHeight="15" x14ac:dyDescent="0.25"/>
  <cols>
    <col min="1" max="1" width="38.85546875" bestFit="1" customWidth="1"/>
    <col min="2" max="3" width="18.7109375" bestFit="1" customWidth="1"/>
    <col min="5" max="5" width="17" customWidth="1"/>
  </cols>
  <sheetData>
    <row r="1" spans="1:3" ht="15.75" x14ac:dyDescent="0.25">
      <c r="A1" s="113" t="s">
        <v>32</v>
      </c>
      <c r="B1" s="113"/>
      <c r="C1" s="113"/>
    </row>
    <row r="2" spans="1:3" ht="15.75" x14ac:dyDescent="0.25">
      <c r="A2" s="113" t="s">
        <v>135</v>
      </c>
      <c r="B2" s="113"/>
      <c r="C2" s="113"/>
    </row>
    <row r="3" spans="1:3" x14ac:dyDescent="0.25">
      <c r="A3" s="114" t="s">
        <v>33</v>
      </c>
      <c r="B3" s="111"/>
      <c r="C3" s="111"/>
    </row>
    <row r="4" spans="1:3" x14ac:dyDescent="0.25">
      <c r="A4" s="114" t="s">
        <v>129</v>
      </c>
      <c r="B4" s="114"/>
      <c r="C4" s="114"/>
    </row>
    <row r="5" spans="1:3" ht="15.75" thickBot="1" x14ac:dyDescent="0.3">
      <c r="B5" s="8"/>
      <c r="C5" s="8"/>
    </row>
    <row r="6" spans="1:3" ht="16.5" thickBot="1" x14ac:dyDescent="0.3">
      <c r="A6" s="9" t="s">
        <v>0</v>
      </c>
      <c r="B6" s="10">
        <v>2017</v>
      </c>
      <c r="C6" s="11" t="s">
        <v>125</v>
      </c>
    </row>
    <row r="7" spans="1:3" x14ac:dyDescent="0.25">
      <c r="A7" s="12" t="s">
        <v>34</v>
      </c>
      <c r="B7" s="13"/>
      <c r="C7" s="13"/>
    </row>
    <row r="8" spans="1:3" x14ac:dyDescent="0.25">
      <c r="A8" s="14" t="s">
        <v>35</v>
      </c>
      <c r="B8" s="15"/>
      <c r="C8" s="15"/>
    </row>
    <row r="9" spans="1:3" x14ac:dyDescent="0.25">
      <c r="A9" s="16" t="s">
        <v>36</v>
      </c>
      <c r="B9" s="17">
        <v>0</v>
      </c>
      <c r="C9" s="17">
        <v>0</v>
      </c>
    </row>
    <row r="10" spans="1:3" x14ac:dyDescent="0.25">
      <c r="A10" s="16" t="s">
        <v>37</v>
      </c>
      <c r="B10" s="17">
        <v>0</v>
      </c>
      <c r="C10" s="17">
        <v>0</v>
      </c>
    </row>
    <row r="11" spans="1:3" x14ac:dyDescent="0.25">
      <c r="A11" s="16" t="s">
        <v>38</v>
      </c>
      <c r="B11" s="17">
        <v>0</v>
      </c>
      <c r="C11" s="17">
        <v>0</v>
      </c>
    </row>
    <row r="12" spans="1:3" x14ac:dyDescent="0.25">
      <c r="A12" s="16" t="s">
        <v>39</v>
      </c>
      <c r="B12" s="17">
        <v>0</v>
      </c>
      <c r="C12" s="17">
        <v>0</v>
      </c>
    </row>
    <row r="13" spans="1:3" x14ac:dyDescent="0.25">
      <c r="A13" s="16" t="s">
        <v>40</v>
      </c>
      <c r="B13" s="17">
        <v>0</v>
      </c>
      <c r="C13" s="17">
        <v>0</v>
      </c>
    </row>
    <row r="14" spans="1:3" x14ac:dyDescent="0.25">
      <c r="A14" s="16" t="s">
        <v>29</v>
      </c>
      <c r="B14" s="18">
        <v>39324362.920000002</v>
      </c>
      <c r="C14" s="18">
        <v>32435074</v>
      </c>
    </row>
    <row r="15" spans="1:3" ht="15.75" thickBot="1" x14ac:dyDescent="0.3">
      <c r="A15" s="19" t="s">
        <v>41</v>
      </c>
      <c r="B15" s="18">
        <v>46593150</v>
      </c>
      <c r="C15" s="18">
        <v>19225150</v>
      </c>
    </row>
    <row r="16" spans="1:3" ht="15.75" thickBot="1" x14ac:dyDescent="0.3">
      <c r="A16" s="20" t="s">
        <v>42</v>
      </c>
      <c r="B16" s="21">
        <f>SUM(B9:B15)</f>
        <v>85917512.920000002</v>
      </c>
      <c r="C16" s="21">
        <f>SUM(C9:C15)</f>
        <v>51660224</v>
      </c>
    </row>
    <row r="17" spans="1:3" x14ac:dyDescent="0.25">
      <c r="A17" s="12" t="s">
        <v>11</v>
      </c>
      <c r="B17" s="22"/>
      <c r="C17" s="22"/>
    </row>
    <row r="18" spans="1:3" x14ac:dyDescent="0.25">
      <c r="A18" s="16" t="s">
        <v>6</v>
      </c>
      <c r="B18" s="17">
        <v>1097970000</v>
      </c>
      <c r="C18" s="17">
        <v>1097970000</v>
      </c>
    </row>
    <row r="19" spans="1:3" x14ac:dyDescent="0.25">
      <c r="A19" s="16" t="s">
        <v>7</v>
      </c>
      <c r="B19" s="17">
        <v>3589355220</v>
      </c>
      <c r="C19" s="17">
        <v>3264663600</v>
      </c>
    </row>
    <row r="20" spans="1:3" x14ac:dyDescent="0.25">
      <c r="A20" s="16" t="s">
        <v>43</v>
      </c>
      <c r="B20" s="17">
        <v>3148066808</v>
      </c>
      <c r="C20" s="17">
        <v>3117638658</v>
      </c>
    </row>
    <row r="21" spans="1:3" x14ac:dyDescent="0.25">
      <c r="A21" s="16" t="s">
        <v>44</v>
      </c>
      <c r="B21" s="17">
        <v>0</v>
      </c>
      <c r="C21" s="17">
        <v>0</v>
      </c>
    </row>
    <row r="22" spans="1:3" x14ac:dyDescent="0.25">
      <c r="A22" s="16" t="s">
        <v>45</v>
      </c>
      <c r="B22" s="17">
        <v>39965774</v>
      </c>
      <c r="C22" s="17">
        <v>37491174</v>
      </c>
    </row>
    <row r="23" spans="1:3" x14ac:dyDescent="0.25">
      <c r="A23" s="16" t="s">
        <v>46</v>
      </c>
      <c r="B23" s="17">
        <v>0</v>
      </c>
      <c r="C23" s="17">
        <v>0</v>
      </c>
    </row>
    <row r="24" spans="1:3" ht="15.75" thickBot="1" x14ac:dyDescent="0.3">
      <c r="A24" s="19" t="s">
        <v>47</v>
      </c>
      <c r="B24" s="18">
        <v>-3695456060.8200002</v>
      </c>
      <c r="C24" s="18">
        <v>-3184469275.8499999</v>
      </c>
    </row>
    <row r="25" spans="1:3" ht="15.75" thickBot="1" x14ac:dyDescent="0.3">
      <c r="A25" s="20" t="s">
        <v>48</v>
      </c>
      <c r="B25" s="21">
        <f>SUM(B18:B24)</f>
        <v>4179901741.1799998</v>
      </c>
      <c r="C25" s="21">
        <f>SUM(C18:C24)</f>
        <v>4333294156.1499996</v>
      </c>
    </row>
    <row r="26" spans="1:3" x14ac:dyDescent="0.25">
      <c r="A26" s="12" t="s">
        <v>12</v>
      </c>
      <c r="B26" s="22"/>
      <c r="C26" s="22"/>
    </row>
    <row r="27" spans="1:3" x14ac:dyDescent="0.25">
      <c r="A27" s="16" t="s">
        <v>49</v>
      </c>
      <c r="B27" s="17">
        <v>24750000</v>
      </c>
      <c r="C27" s="17">
        <v>24750000</v>
      </c>
    </row>
    <row r="28" spans="1:3" x14ac:dyDescent="0.25">
      <c r="A28" s="23" t="s">
        <v>50</v>
      </c>
      <c r="B28" s="24">
        <v>0</v>
      </c>
      <c r="C28" s="24">
        <v>0</v>
      </c>
    </row>
    <row r="29" spans="1:3" ht="15.75" thickBot="1" x14ac:dyDescent="0.3">
      <c r="A29" s="19" t="s">
        <v>51</v>
      </c>
      <c r="B29" s="18">
        <v>-24750000</v>
      </c>
      <c r="C29" s="18">
        <v>-19800000</v>
      </c>
    </row>
    <row r="30" spans="1:3" ht="15.75" thickBot="1" x14ac:dyDescent="0.3">
      <c r="A30" s="20" t="s">
        <v>52</v>
      </c>
      <c r="B30" s="25">
        <f>SUM(B27:B29)</f>
        <v>0</v>
      </c>
      <c r="C30" s="25">
        <f>SUM(C27:C29)</f>
        <v>4950000</v>
      </c>
    </row>
    <row r="31" spans="1:3" ht="15.75" thickBot="1" x14ac:dyDescent="0.3">
      <c r="A31" s="26" t="s">
        <v>53</v>
      </c>
      <c r="B31" s="27">
        <f>B16+B25+B30</f>
        <v>4265819254.0999999</v>
      </c>
      <c r="C31" s="27">
        <f>C16+C25+C30</f>
        <v>4389904380.1499996</v>
      </c>
    </row>
    <row r="32" spans="1:3" x14ac:dyDescent="0.25">
      <c r="A32" s="12" t="s">
        <v>54</v>
      </c>
      <c r="B32" s="22"/>
      <c r="C32" s="22"/>
    </row>
    <row r="33" spans="1:3" x14ac:dyDescent="0.25">
      <c r="A33" s="14" t="s">
        <v>55</v>
      </c>
      <c r="B33" s="28"/>
      <c r="C33" s="28"/>
    </row>
    <row r="34" spans="1:3" x14ac:dyDescent="0.25">
      <c r="A34" s="16" t="s">
        <v>56</v>
      </c>
      <c r="B34" s="17">
        <v>0</v>
      </c>
      <c r="C34" s="17">
        <v>0</v>
      </c>
    </row>
    <row r="35" spans="1:3" x14ac:dyDescent="0.25">
      <c r="A35" s="16" t="s">
        <v>57</v>
      </c>
      <c r="B35" s="17" t="s">
        <v>10</v>
      </c>
      <c r="C35" s="17" t="s">
        <v>10</v>
      </c>
    </row>
    <row r="36" spans="1:3" x14ac:dyDescent="0.25">
      <c r="A36" s="19" t="s">
        <v>30</v>
      </c>
      <c r="B36" s="18">
        <v>323779628</v>
      </c>
      <c r="C36" s="18">
        <v>351537632</v>
      </c>
    </row>
    <row r="37" spans="1:3" x14ac:dyDescent="0.25">
      <c r="A37" s="19" t="s">
        <v>28</v>
      </c>
      <c r="B37" s="29">
        <v>11946648</v>
      </c>
      <c r="C37" s="29">
        <v>59115537</v>
      </c>
    </row>
    <row r="38" spans="1:3" ht="15.75" thickBot="1" x14ac:dyDescent="0.3">
      <c r="A38" s="19" t="s">
        <v>58</v>
      </c>
      <c r="B38" s="29">
        <v>0</v>
      </c>
      <c r="C38" s="29">
        <v>0</v>
      </c>
    </row>
    <row r="39" spans="1:3" ht="15.75" thickBot="1" x14ac:dyDescent="0.3">
      <c r="A39" s="20" t="s">
        <v>59</v>
      </c>
      <c r="B39" s="21">
        <f>SUM(B34:B38)</f>
        <v>335726276</v>
      </c>
      <c r="C39" s="21">
        <f>SUM(C34:C38)</f>
        <v>410653169</v>
      </c>
    </row>
    <row r="40" spans="1:3" ht="15.75" thickBot="1" x14ac:dyDescent="0.3">
      <c r="A40" s="30"/>
      <c r="B40" s="24"/>
      <c r="C40" s="24"/>
    </row>
    <row r="41" spans="1:3" ht="15.75" thickBot="1" x14ac:dyDescent="0.3">
      <c r="A41" s="31" t="s">
        <v>60</v>
      </c>
      <c r="B41" s="32">
        <f>B39</f>
        <v>335726276</v>
      </c>
      <c r="C41" s="32">
        <f>C39</f>
        <v>410653169</v>
      </c>
    </row>
    <row r="42" spans="1:3" x14ac:dyDescent="0.25">
      <c r="A42" s="33"/>
      <c r="B42" s="34"/>
      <c r="C42" s="34"/>
    </row>
    <row r="43" spans="1:3" x14ac:dyDescent="0.25">
      <c r="A43" s="35" t="s">
        <v>61</v>
      </c>
      <c r="B43" s="36"/>
      <c r="C43" s="36"/>
    </row>
    <row r="44" spans="1:3" x14ac:dyDescent="0.25">
      <c r="A44" s="35" t="s">
        <v>61</v>
      </c>
      <c r="B44" s="36">
        <f>B46+B47+B48+B51</f>
        <v>3930092978.1000004</v>
      </c>
      <c r="C44" s="36">
        <f>C46</f>
        <v>3979251211.1500001</v>
      </c>
    </row>
    <row r="45" spans="1:3" x14ac:dyDescent="0.25">
      <c r="A45" s="35" t="s">
        <v>31</v>
      </c>
      <c r="B45" s="36"/>
      <c r="C45" s="36"/>
    </row>
    <row r="46" spans="1:3" x14ac:dyDescent="0.25">
      <c r="A46" s="37" t="s">
        <v>62</v>
      </c>
      <c r="B46" s="38">
        <v>4211658749.1500001</v>
      </c>
      <c r="C46" s="38">
        <v>3979251211.1500001</v>
      </c>
    </row>
    <row r="47" spans="1:3" x14ac:dyDescent="0.25">
      <c r="A47" s="37" t="s">
        <v>63</v>
      </c>
      <c r="B47" s="38">
        <v>-16087354066.049999</v>
      </c>
      <c r="C47" s="38"/>
    </row>
    <row r="48" spans="1:3" x14ac:dyDescent="0.25">
      <c r="A48" s="35" t="s">
        <v>64</v>
      </c>
      <c r="B48" s="38">
        <f>SUM(B49:B50)</f>
        <v>0</v>
      </c>
      <c r="C48" s="38"/>
    </row>
    <row r="49" spans="1:5" x14ac:dyDescent="0.25">
      <c r="A49" s="39" t="s">
        <v>65</v>
      </c>
      <c r="B49" s="38">
        <v>15805788295</v>
      </c>
      <c r="C49" s="38"/>
    </row>
    <row r="50" spans="1:5" x14ac:dyDescent="0.25">
      <c r="A50" s="39" t="s">
        <v>66</v>
      </c>
      <c r="B50" s="38">
        <v>-15805788295</v>
      </c>
      <c r="C50" s="38"/>
    </row>
    <row r="51" spans="1:5" x14ac:dyDescent="0.25">
      <c r="A51" s="35" t="s">
        <v>67</v>
      </c>
      <c r="B51" s="36">
        <f>SUM(B52:B53)</f>
        <v>15805788295</v>
      </c>
      <c r="C51" s="36"/>
    </row>
    <row r="52" spans="1:5" x14ac:dyDescent="0.25">
      <c r="A52" s="39" t="s">
        <v>68</v>
      </c>
      <c r="B52" s="36">
        <v>0</v>
      </c>
      <c r="C52" s="36"/>
    </row>
    <row r="53" spans="1:5" ht="15.75" thickBot="1" x14ac:dyDescent="0.3">
      <c r="A53" s="39" t="s">
        <v>69</v>
      </c>
      <c r="B53" s="38">
        <v>15805788295</v>
      </c>
      <c r="C53" s="38"/>
    </row>
    <row r="54" spans="1:5" ht="15.75" thickBot="1" x14ac:dyDescent="0.3">
      <c r="A54" s="31" t="s">
        <v>70</v>
      </c>
      <c r="B54" s="32">
        <f>B44</f>
        <v>3930092978.1000004</v>
      </c>
      <c r="C54" s="32">
        <f>C44</f>
        <v>3979251211.1500001</v>
      </c>
    </row>
    <row r="55" spans="1:5" ht="15.75" thickBot="1" x14ac:dyDescent="0.3">
      <c r="A55" s="40"/>
      <c r="B55" s="24"/>
      <c r="C55" s="24"/>
    </row>
    <row r="56" spans="1:5" ht="15.75" thickBot="1" x14ac:dyDescent="0.3">
      <c r="A56" s="41" t="s">
        <v>71</v>
      </c>
      <c r="B56" s="27">
        <f>B41+B54</f>
        <v>4265819254.1000004</v>
      </c>
      <c r="C56" s="27">
        <f>C41+C54</f>
        <v>4389904380.1499996</v>
      </c>
      <c r="E56" s="42">
        <f>B56-B31</f>
        <v>0</v>
      </c>
    </row>
    <row r="57" spans="1:5" x14ac:dyDescent="0.25">
      <c r="B57" s="8"/>
      <c r="C57" s="8"/>
    </row>
    <row r="58" spans="1:5" x14ac:dyDescent="0.25">
      <c r="A58" s="5"/>
      <c r="B58" s="115" t="s">
        <v>126</v>
      </c>
      <c r="C58" s="115"/>
    </row>
    <row r="59" spans="1:5" x14ac:dyDescent="0.25">
      <c r="B59" s="111" t="s">
        <v>72</v>
      </c>
      <c r="C59" s="111"/>
    </row>
    <row r="60" spans="1:5" x14ac:dyDescent="0.25">
      <c r="A60" s="5"/>
      <c r="B60" s="111" t="s">
        <v>73</v>
      </c>
      <c r="C60" s="111"/>
    </row>
    <row r="61" spans="1:5" x14ac:dyDescent="0.25">
      <c r="B61" s="8"/>
      <c r="C61" s="8"/>
    </row>
    <row r="62" spans="1:5" x14ac:dyDescent="0.25">
      <c r="A62" s="5"/>
      <c r="B62" s="8"/>
      <c r="C62" s="8"/>
    </row>
    <row r="63" spans="1:5" x14ac:dyDescent="0.25">
      <c r="A63" s="42"/>
      <c r="B63" s="8"/>
      <c r="C63" s="8"/>
    </row>
    <row r="64" spans="1:5" x14ac:dyDescent="0.25">
      <c r="B64" s="112" t="s">
        <v>127</v>
      </c>
      <c r="C64" s="112"/>
    </row>
    <row r="65" spans="2:3" x14ac:dyDescent="0.25">
      <c r="B65" s="111" t="s">
        <v>128</v>
      </c>
      <c r="C65" s="111"/>
    </row>
  </sheetData>
  <mergeCells count="9">
    <mergeCell ref="B60:C60"/>
    <mergeCell ref="B64:C64"/>
    <mergeCell ref="B65:C65"/>
    <mergeCell ref="A1:C1"/>
    <mergeCell ref="A2:C2"/>
    <mergeCell ref="A3:C3"/>
    <mergeCell ref="A4:C4"/>
    <mergeCell ref="B58:C58"/>
    <mergeCell ref="B59:C59"/>
  </mergeCells>
  <pageMargins left="1.1023622047244095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view="pageBreakPreview" zoomScale="80" zoomScaleSheetLayoutView="80" workbookViewId="0">
      <selection activeCell="E14" sqref="E14"/>
    </sheetView>
  </sheetViews>
  <sheetFormatPr defaultRowHeight="15" x14ac:dyDescent="0.25"/>
  <cols>
    <col min="1" max="1" width="27.85546875" style="6" customWidth="1"/>
    <col min="2" max="3" width="14.42578125" style="60" bestFit="1" customWidth="1"/>
    <col min="4" max="4" width="6.28515625" style="60" bestFit="1" customWidth="1"/>
    <col min="5" max="5" width="16.42578125" style="60" bestFit="1" customWidth="1"/>
    <col min="6" max="6" width="13.5703125" style="6" customWidth="1"/>
    <col min="7" max="9" width="9.140625" style="6"/>
    <col min="10" max="13" width="9.140625" style="60"/>
    <col min="14" max="16384" width="9.140625" style="6"/>
  </cols>
  <sheetData>
    <row r="1" spans="1:17" x14ac:dyDescent="0.25">
      <c r="A1" s="125" t="s">
        <v>32</v>
      </c>
      <c r="B1" s="125"/>
      <c r="C1" s="125"/>
      <c r="D1" s="125"/>
      <c r="E1" s="125"/>
      <c r="F1" s="125"/>
      <c r="H1" s="56"/>
      <c r="I1" s="57"/>
      <c r="J1" s="58"/>
      <c r="K1" s="58"/>
      <c r="L1" s="58"/>
      <c r="M1" s="58"/>
      <c r="N1" s="57"/>
      <c r="O1" s="57"/>
      <c r="P1" s="57"/>
      <c r="Q1" s="57"/>
    </row>
    <row r="2" spans="1:17" x14ac:dyDescent="0.25">
      <c r="A2" s="125" t="s">
        <v>136</v>
      </c>
      <c r="B2" s="125"/>
      <c r="C2" s="125"/>
      <c r="D2" s="125"/>
      <c r="E2" s="125"/>
      <c r="F2" s="125"/>
      <c r="H2" s="56"/>
      <c r="I2" s="57"/>
      <c r="J2" s="58"/>
      <c r="K2" s="58"/>
      <c r="L2" s="58"/>
      <c r="M2" s="58"/>
      <c r="N2" s="57"/>
      <c r="O2" s="57"/>
      <c r="P2" s="57"/>
      <c r="Q2" s="57"/>
    </row>
    <row r="3" spans="1:17" x14ac:dyDescent="0.25">
      <c r="A3" s="125" t="s">
        <v>82</v>
      </c>
      <c r="B3" s="125"/>
      <c r="C3" s="125"/>
      <c r="D3" s="125"/>
      <c r="E3" s="125"/>
      <c r="F3" s="125"/>
      <c r="H3" s="56"/>
      <c r="I3" s="57"/>
      <c r="J3" s="58"/>
      <c r="K3" s="58"/>
      <c r="L3" s="58"/>
      <c r="M3" s="58"/>
      <c r="N3" s="57"/>
      <c r="O3" s="57"/>
      <c r="P3" s="57"/>
      <c r="Q3" s="57"/>
    </row>
    <row r="4" spans="1:17" x14ac:dyDescent="0.25">
      <c r="A4" s="125" t="s">
        <v>139</v>
      </c>
      <c r="B4" s="125"/>
      <c r="C4" s="125"/>
      <c r="D4" s="125"/>
      <c r="E4" s="125"/>
      <c r="F4" s="125"/>
      <c r="H4" s="56"/>
      <c r="I4" s="57"/>
      <c r="J4" s="58"/>
      <c r="K4" s="58"/>
      <c r="L4" s="58"/>
      <c r="M4" s="58"/>
      <c r="N4" s="57"/>
      <c r="O4" s="57"/>
      <c r="P4" s="57"/>
      <c r="Q4" s="57"/>
    </row>
    <row r="5" spans="1:17" x14ac:dyDescent="0.25">
      <c r="A5" s="125" t="s">
        <v>83</v>
      </c>
      <c r="B5" s="125"/>
      <c r="C5" s="125"/>
      <c r="D5" s="125"/>
      <c r="E5" s="125"/>
      <c r="F5" s="125"/>
      <c r="H5" s="56"/>
      <c r="I5" s="57"/>
      <c r="J5" s="58"/>
      <c r="K5" s="58"/>
      <c r="L5" s="58"/>
      <c r="M5" s="58"/>
      <c r="N5" s="57"/>
      <c r="O5" s="57"/>
      <c r="P5" s="57"/>
      <c r="Q5" s="57"/>
    </row>
    <row r="6" spans="1:17" x14ac:dyDescent="0.25">
      <c r="A6" s="59"/>
      <c r="H6" s="61"/>
      <c r="I6" s="57"/>
      <c r="J6" s="58"/>
      <c r="K6" s="58"/>
      <c r="L6" s="58"/>
      <c r="M6" s="58"/>
      <c r="N6" s="57"/>
      <c r="O6" s="57"/>
      <c r="P6" s="57"/>
      <c r="Q6" s="57"/>
    </row>
    <row r="7" spans="1:17" x14ac:dyDescent="0.25">
      <c r="A7" s="116" t="s">
        <v>8</v>
      </c>
      <c r="B7" s="118" t="s">
        <v>133</v>
      </c>
      <c r="C7" s="120" t="s">
        <v>134</v>
      </c>
      <c r="D7" s="121"/>
      <c r="E7" s="122" t="s">
        <v>85</v>
      </c>
      <c r="F7" s="124" t="s">
        <v>13</v>
      </c>
      <c r="H7" s="62"/>
      <c r="I7" s="62"/>
      <c r="J7" s="63"/>
      <c r="K7" s="63"/>
      <c r="L7" s="63"/>
      <c r="M7" s="63"/>
      <c r="N7" s="64"/>
      <c r="O7" s="57"/>
      <c r="P7" s="57"/>
      <c r="Q7" s="57"/>
    </row>
    <row r="8" spans="1:17" x14ac:dyDescent="0.25">
      <c r="A8" s="117"/>
      <c r="B8" s="119"/>
      <c r="C8" s="65" t="s">
        <v>1</v>
      </c>
      <c r="D8" s="65" t="s">
        <v>14</v>
      </c>
      <c r="E8" s="123"/>
      <c r="F8" s="124"/>
      <c r="H8" s="62"/>
      <c r="I8" s="62"/>
      <c r="J8" s="63"/>
      <c r="K8" s="63"/>
      <c r="L8" s="63"/>
      <c r="M8" s="63"/>
      <c r="N8" s="64"/>
      <c r="O8" s="57"/>
      <c r="P8" s="57"/>
      <c r="Q8" s="57"/>
    </row>
    <row r="9" spans="1:17" ht="15.75" customHeight="1" x14ac:dyDescent="0.25">
      <c r="A9" s="66" t="s">
        <v>15</v>
      </c>
      <c r="B9" s="67"/>
      <c r="C9" s="67"/>
      <c r="D9" s="67"/>
      <c r="E9" s="67"/>
      <c r="F9" s="68"/>
      <c r="H9" s="69"/>
      <c r="I9" s="69"/>
      <c r="J9" s="70"/>
      <c r="K9" s="70"/>
      <c r="L9" s="70"/>
      <c r="M9" s="70"/>
      <c r="N9" s="57"/>
      <c r="O9" s="57"/>
      <c r="P9" s="57"/>
      <c r="Q9" s="57"/>
    </row>
    <row r="10" spans="1:17" ht="15.75" customHeight="1" x14ac:dyDescent="0.25">
      <c r="A10" s="66" t="s">
        <v>86</v>
      </c>
      <c r="B10" s="71"/>
      <c r="C10" s="71"/>
      <c r="D10" s="71"/>
      <c r="E10" s="71"/>
      <c r="F10" s="68"/>
      <c r="H10" s="69"/>
      <c r="I10" s="69"/>
      <c r="J10" s="72"/>
      <c r="K10" s="72"/>
      <c r="L10" s="72"/>
      <c r="M10" s="72"/>
      <c r="N10" s="57"/>
      <c r="O10" s="57"/>
      <c r="P10" s="57"/>
      <c r="Q10" s="57"/>
    </row>
    <row r="11" spans="1:17" ht="15.75" customHeight="1" x14ac:dyDescent="0.25">
      <c r="A11" s="73" t="s">
        <v>2</v>
      </c>
      <c r="B11" s="71">
        <v>0</v>
      </c>
      <c r="C11" s="71">
        <v>0</v>
      </c>
      <c r="D11" s="74">
        <v>0</v>
      </c>
      <c r="E11" s="71">
        <v>0</v>
      </c>
      <c r="F11" s="68"/>
      <c r="H11" s="75"/>
      <c r="I11" s="75"/>
      <c r="J11" s="72"/>
      <c r="K11" s="72"/>
      <c r="L11" s="72"/>
      <c r="M11" s="72"/>
      <c r="N11" s="57"/>
      <c r="O11" s="57"/>
      <c r="P11" s="57"/>
      <c r="Q11" s="57"/>
    </row>
    <row r="12" spans="1:17" ht="15.75" customHeight="1" x14ac:dyDescent="0.25">
      <c r="A12" s="73" t="s">
        <v>3</v>
      </c>
      <c r="B12" s="71">
        <v>0</v>
      </c>
      <c r="C12" s="71">
        <v>0</v>
      </c>
      <c r="D12" s="74">
        <v>0</v>
      </c>
      <c r="E12" s="71">
        <v>0</v>
      </c>
      <c r="F12" s="68"/>
      <c r="H12" s="75"/>
      <c r="I12" s="75"/>
      <c r="J12" s="72"/>
      <c r="K12" s="72"/>
      <c r="L12" s="72"/>
      <c r="M12" s="72"/>
      <c r="N12" s="57"/>
      <c r="O12" s="57"/>
      <c r="P12" s="57"/>
      <c r="Q12" s="57"/>
    </row>
    <row r="13" spans="1:17" ht="15.75" customHeight="1" x14ac:dyDescent="0.25">
      <c r="A13" s="73" t="s">
        <v>87</v>
      </c>
      <c r="B13" s="71">
        <v>0</v>
      </c>
      <c r="C13" s="71">
        <v>0</v>
      </c>
      <c r="D13" s="74">
        <v>0</v>
      </c>
      <c r="E13" s="71">
        <v>0</v>
      </c>
      <c r="F13" s="68"/>
      <c r="H13" s="75"/>
      <c r="I13" s="75"/>
      <c r="J13" s="72"/>
      <c r="K13" s="72"/>
      <c r="L13" s="72"/>
      <c r="M13" s="72"/>
      <c r="N13" s="57"/>
      <c r="O13" s="57"/>
      <c r="P13" s="57"/>
      <c r="Q13" s="57"/>
    </row>
    <row r="14" spans="1:17" ht="15.75" customHeight="1" x14ac:dyDescent="0.25">
      <c r="A14" s="76" t="s">
        <v>24</v>
      </c>
      <c r="B14" s="77">
        <f>SUM(B11:B13)</f>
        <v>0</v>
      </c>
      <c r="C14" s="77">
        <f>SUM(C11:C13)</f>
        <v>0</v>
      </c>
      <c r="D14" s="74">
        <v>0</v>
      </c>
      <c r="E14" s="77">
        <f>SUM(E11:E13)</f>
        <v>0</v>
      </c>
      <c r="F14" s="68"/>
      <c r="H14" s="78"/>
      <c r="I14" s="78"/>
      <c r="J14" s="79"/>
      <c r="K14" s="79"/>
      <c r="L14" s="72"/>
      <c r="M14" s="72"/>
      <c r="N14" s="57"/>
      <c r="O14" s="57"/>
      <c r="P14" s="57"/>
      <c r="Q14" s="57"/>
    </row>
    <row r="15" spans="1:17" ht="15.75" customHeight="1" x14ac:dyDescent="0.25">
      <c r="A15" s="76" t="s">
        <v>88</v>
      </c>
      <c r="B15" s="77">
        <f>B14</f>
        <v>0</v>
      </c>
      <c r="C15" s="77">
        <f>C14</f>
        <v>0</v>
      </c>
      <c r="D15" s="74">
        <v>0</v>
      </c>
      <c r="E15" s="77">
        <f>E14</f>
        <v>0</v>
      </c>
      <c r="F15" s="68"/>
      <c r="H15" s="69"/>
      <c r="I15" s="69"/>
      <c r="J15" s="72"/>
      <c r="K15" s="72"/>
      <c r="L15" s="72"/>
      <c r="M15" s="72"/>
      <c r="N15" s="57"/>
      <c r="O15" s="57"/>
      <c r="P15" s="57"/>
      <c r="Q15" s="57"/>
    </row>
    <row r="16" spans="1:17" ht="15.75" customHeight="1" x14ac:dyDescent="0.25">
      <c r="A16" s="66" t="s">
        <v>16</v>
      </c>
      <c r="B16" s="71"/>
      <c r="C16" s="71"/>
      <c r="D16" s="74">
        <v>0</v>
      </c>
      <c r="E16" s="71"/>
      <c r="F16" s="68"/>
      <c r="H16" s="69"/>
      <c r="I16" s="69"/>
      <c r="J16" s="79"/>
      <c r="K16" s="79"/>
      <c r="L16" s="80"/>
      <c r="M16" s="79"/>
      <c r="N16" s="57"/>
      <c r="O16" s="57"/>
      <c r="P16" s="57"/>
      <c r="Q16" s="57"/>
    </row>
    <row r="17" spans="1:17" ht="15.75" customHeight="1" x14ac:dyDescent="0.25">
      <c r="A17" s="66" t="s">
        <v>17</v>
      </c>
      <c r="B17" s="71"/>
      <c r="C17" s="71"/>
      <c r="D17" s="74">
        <v>0</v>
      </c>
      <c r="E17" s="71"/>
      <c r="F17" s="68"/>
      <c r="H17" s="75"/>
      <c r="I17" s="75"/>
      <c r="J17" s="72"/>
      <c r="K17" s="72"/>
      <c r="L17" s="80"/>
      <c r="M17" s="79"/>
      <c r="N17" s="57"/>
      <c r="O17" s="57"/>
      <c r="P17" s="57"/>
      <c r="Q17" s="57"/>
    </row>
    <row r="18" spans="1:17" ht="15.75" customHeight="1" x14ac:dyDescent="0.25">
      <c r="A18" s="73" t="s">
        <v>9</v>
      </c>
      <c r="B18" s="71">
        <v>7570168512</v>
      </c>
      <c r="C18" s="92">
        <f>5736585775+517656772+4832390+531044651+546912250</f>
        <v>7337031838</v>
      </c>
      <c r="D18" s="74">
        <f>C18/B18*100</f>
        <v>96.920323852362884</v>
      </c>
      <c r="E18" s="71">
        <f>B18-C18</f>
        <v>233136674</v>
      </c>
      <c r="F18" s="68"/>
      <c r="H18" s="69"/>
      <c r="I18" s="69"/>
      <c r="J18" s="79"/>
      <c r="K18" s="79"/>
      <c r="L18" s="80"/>
      <c r="M18" s="79"/>
      <c r="N18" s="57"/>
      <c r="O18" s="57"/>
      <c r="P18" s="57"/>
      <c r="Q18" s="57"/>
    </row>
    <row r="19" spans="1:17" ht="15.75" customHeight="1" x14ac:dyDescent="0.25">
      <c r="A19" s="73" t="s">
        <v>4</v>
      </c>
      <c r="B19" s="71">
        <v>9602461062</v>
      </c>
      <c r="C19" s="71">
        <f>5448977095+734175302-1593100+24956100-2900000+71827562+845082321-14821620+1272539680+26496800+46720097</f>
        <v>8451460237</v>
      </c>
      <c r="D19" s="74">
        <f>C19/B19*100</f>
        <v>88.013480944433326</v>
      </c>
      <c r="E19" s="71">
        <f>B19-C19</f>
        <v>1151000825</v>
      </c>
      <c r="F19" s="68"/>
      <c r="H19" s="75"/>
      <c r="I19" s="75"/>
      <c r="J19" s="72"/>
      <c r="K19" s="72"/>
      <c r="L19" s="80"/>
      <c r="M19" s="79"/>
      <c r="N19" s="57"/>
      <c r="O19" s="57"/>
      <c r="P19" s="57"/>
      <c r="Q19" s="57"/>
    </row>
    <row r="20" spans="1:17" ht="15.75" customHeight="1" x14ac:dyDescent="0.25">
      <c r="A20" s="76" t="s">
        <v>89</v>
      </c>
      <c r="B20" s="77">
        <f>SUM(B18:B19)</f>
        <v>17172629574</v>
      </c>
      <c r="C20" s="77">
        <f>SUM(C18:C19)</f>
        <v>15788492075</v>
      </c>
      <c r="D20" s="81">
        <f>C20/B20*100</f>
        <v>91.939862832098612</v>
      </c>
      <c r="E20" s="77">
        <f>SUM(E18:E19)</f>
        <v>1384137499</v>
      </c>
      <c r="F20" s="68"/>
      <c r="H20" s="75"/>
      <c r="I20" s="75"/>
      <c r="J20" s="72"/>
      <c r="K20" s="72"/>
      <c r="L20" s="80"/>
      <c r="M20" s="79"/>
      <c r="N20" s="57"/>
      <c r="O20" s="57"/>
      <c r="P20" s="57"/>
      <c r="Q20" s="57"/>
    </row>
    <row r="21" spans="1:17" ht="15.75" customHeight="1" x14ac:dyDescent="0.25">
      <c r="A21" s="66" t="s">
        <v>18</v>
      </c>
      <c r="B21" s="71"/>
      <c r="C21" s="71"/>
      <c r="D21" s="74">
        <v>0</v>
      </c>
      <c r="E21" s="71"/>
      <c r="F21" s="68"/>
      <c r="H21" s="75"/>
      <c r="I21" s="75"/>
      <c r="J21" s="72"/>
      <c r="K21" s="72"/>
      <c r="L21" s="80"/>
      <c r="M21" s="79"/>
      <c r="N21" s="57"/>
      <c r="O21" s="57"/>
      <c r="P21" s="57"/>
      <c r="Q21" s="57"/>
    </row>
    <row r="22" spans="1:17" ht="15.75" customHeight="1" x14ac:dyDescent="0.25">
      <c r="A22" s="73" t="s">
        <v>19</v>
      </c>
      <c r="B22" s="71">
        <v>0</v>
      </c>
      <c r="C22" s="71">
        <v>0</v>
      </c>
      <c r="D22" s="74">
        <v>0</v>
      </c>
      <c r="E22" s="71">
        <v>0</v>
      </c>
      <c r="F22" s="68"/>
      <c r="H22" s="78"/>
      <c r="I22" s="78"/>
      <c r="J22" s="79"/>
      <c r="K22" s="79"/>
      <c r="L22" s="80"/>
      <c r="M22" s="79"/>
      <c r="N22" s="57"/>
      <c r="O22" s="57"/>
      <c r="P22" s="57"/>
      <c r="Q22" s="57"/>
    </row>
    <row r="23" spans="1:17" ht="15.75" customHeight="1" x14ac:dyDescent="0.25">
      <c r="A23" s="82" t="s">
        <v>90</v>
      </c>
      <c r="B23" s="83">
        <v>15000000</v>
      </c>
      <c r="C23" s="71">
        <v>14821620</v>
      </c>
      <c r="D23" s="74">
        <f>C23/B23*100</f>
        <v>98.8108</v>
      </c>
      <c r="E23" s="71">
        <f>B23-C23</f>
        <v>178380</v>
      </c>
      <c r="F23" s="68"/>
      <c r="H23" s="78"/>
      <c r="I23" s="78"/>
      <c r="J23" s="79"/>
      <c r="K23" s="79"/>
      <c r="L23" s="80"/>
      <c r="M23" s="79"/>
      <c r="N23" s="57"/>
      <c r="O23" s="57"/>
      <c r="P23" s="57"/>
      <c r="Q23" s="57"/>
    </row>
    <row r="24" spans="1:17" ht="15.75" customHeight="1" x14ac:dyDescent="0.25">
      <c r="A24" s="82" t="s">
        <v>20</v>
      </c>
      <c r="B24" s="71">
        <v>0</v>
      </c>
      <c r="C24" s="71">
        <v>0</v>
      </c>
      <c r="D24" s="74">
        <v>0</v>
      </c>
      <c r="E24" s="71">
        <v>0</v>
      </c>
      <c r="F24" s="68"/>
      <c r="H24" s="57"/>
      <c r="I24" s="57"/>
      <c r="J24" s="58"/>
      <c r="K24" s="58"/>
      <c r="L24" s="58"/>
      <c r="M24" s="58"/>
      <c r="N24" s="57"/>
      <c r="O24" s="57"/>
      <c r="P24" s="57"/>
      <c r="Q24" s="57"/>
    </row>
    <row r="25" spans="1:17" ht="15.75" customHeight="1" x14ac:dyDescent="0.25">
      <c r="A25" s="82" t="s">
        <v>91</v>
      </c>
      <c r="B25" s="71">
        <v>0</v>
      </c>
      <c r="C25" s="71">
        <v>0</v>
      </c>
      <c r="D25" s="74">
        <v>0</v>
      </c>
      <c r="E25" s="71">
        <v>0</v>
      </c>
      <c r="F25" s="68"/>
      <c r="H25" s="57"/>
      <c r="I25" s="57"/>
      <c r="J25" s="58"/>
      <c r="K25" s="58"/>
      <c r="L25" s="58"/>
      <c r="M25" s="58"/>
      <c r="N25" s="57"/>
      <c r="O25" s="57"/>
      <c r="P25" s="57"/>
      <c r="Q25" s="57"/>
    </row>
    <row r="26" spans="1:17" ht="15.75" customHeight="1" x14ac:dyDescent="0.25">
      <c r="A26" s="73" t="s">
        <v>21</v>
      </c>
      <c r="B26" s="71">
        <v>3000000</v>
      </c>
      <c r="C26" s="71">
        <f>881500+1593100</f>
        <v>2474600</v>
      </c>
      <c r="D26" s="74">
        <f>C26/B26*100</f>
        <v>82.486666666666665</v>
      </c>
      <c r="E26" s="71">
        <f>B26-C26</f>
        <v>525400</v>
      </c>
      <c r="F26" s="68"/>
      <c r="H26" s="57"/>
      <c r="I26" s="57"/>
      <c r="J26" s="58"/>
      <c r="K26" s="58"/>
      <c r="L26" s="58"/>
      <c r="M26" s="58"/>
      <c r="N26" s="57"/>
      <c r="O26" s="57"/>
      <c r="P26" s="57"/>
      <c r="Q26" s="57"/>
    </row>
    <row r="27" spans="1:17" ht="15.75" customHeight="1" x14ac:dyDescent="0.25">
      <c r="A27" s="76" t="s">
        <v>92</v>
      </c>
      <c r="B27" s="77">
        <f>SUM(B22:B26)</f>
        <v>18000000</v>
      </c>
      <c r="C27" s="77">
        <f>SUM(C22:C26)</f>
        <v>17296220</v>
      </c>
      <c r="D27" s="81">
        <f>C27/B27*100</f>
        <v>96.090111111111113</v>
      </c>
      <c r="E27" s="77">
        <f>SUM(E22:E26)</f>
        <v>703780</v>
      </c>
      <c r="F27" s="68"/>
      <c r="H27" s="57"/>
      <c r="I27" s="57"/>
      <c r="J27" s="58"/>
      <c r="K27" s="58"/>
      <c r="L27" s="58"/>
      <c r="M27" s="58"/>
      <c r="N27" s="57"/>
      <c r="O27" s="57"/>
      <c r="P27" s="57"/>
      <c r="Q27" s="57"/>
    </row>
    <row r="28" spans="1:17" ht="15.75" customHeight="1" x14ac:dyDescent="0.25">
      <c r="A28" s="76" t="s">
        <v>93</v>
      </c>
      <c r="B28" s="77">
        <f>B20+B27</f>
        <v>17190629574</v>
      </c>
      <c r="C28" s="77">
        <f>C20+C27</f>
        <v>15805788295</v>
      </c>
      <c r="D28" s="81">
        <f>C28/B28*100</f>
        <v>91.944208482657857</v>
      </c>
      <c r="E28" s="77">
        <f>E20+E27</f>
        <v>1384841279</v>
      </c>
      <c r="F28" s="68"/>
      <c r="H28" s="57"/>
      <c r="I28" s="57"/>
      <c r="J28" s="58"/>
      <c r="K28" s="58"/>
      <c r="L28" s="58"/>
      <c r="M28" s="58"/>
      <c r="N28" s="57"/>
      <c r="O28" s="57"/>
      <c r="P28" s="57"/>
      <c r="Q28" s="57"/>
    </row>
    <row r="29" spans="1:17" ht="15.75" customHeight="1" x14ac:dyDescent="0.25">
      <c r="A29" s="76" t="s">
        <v>22</v>
      </c>
      <c r="B29" s="77">
        <f>B14-B28</f>
        <v>-17190629574</v>
      </c>
      <c r="C29" s="77">
        <f>C14-C28</f>
        <v>-15805788295</v>
      </c>
      <c r="D29" s="81">
        <f>C29/B29*100</f>
        <v>91.944208482657857</v>
      </c>
      <c r="E29" s="77">
        <f>E14-E28</f>
        <v>-1384841279</v>
      </c>
      <c r="F29" s="68"/>
      <c r="H29" s="57"/>
      <c r="I29" s="57"/>
      <c r="J29" s="58"/>
      <c r="K29" s="58"/>
      <c r="L29" s="58"/>
      <c r="M29" s="58"/>
      <c r="N29" s="57"/>
      <c r="O29" s="57"/>
      <c r="P29" s="57"/>
      <c r="Q29" s="57"/>
    </row>
    <row r="30" spans="1:17" x14ac:dyDescent="0.25">
      <c r="H30" s="57"/>
      <c r="I30" s="57"/>
      <c r="J30" s="58"/>
      <c r="K30" s="58"/>
      <c r="L30" s="58"/>
      <c r="M30" s="58"/>
      <c r="N30" s="57"/>
      <c r="O30" s="57"/>
      <c r="P30" s="57"/>
      <c r="Q30" s="57"/>
    </row>
    <row r="31" spans="1:17" x14ac:dyDescent="0.25">
      <c r="D31" s="126" t="s">
        <v>132</v>
      </c>
      <c r="E31" s="126"/>
      <c r="F31" s="126"/>
      <c r="H31" s="57"/>
      <c r="I31" s="57"/>
      <c r="J31" s="58"/>
      <c r="K31" s="58"/>
      <c r="L31" s="58"/>
      <c r="M31" s="58"/>
      <c r="N31" s="57"/>
      <c r="O31" s="57"/>
      <c r="P31" s="57"/>
      <c r="Q31" s="57"/>
    </row>
    <row r="32" spans="1:17" x14ac:dyDescent="0.25">
      <c r="D32" s="111" t="s">
        <v>73</v>
      </c>
      <c r="E32" s="111"/>
      <c r="F32" s="111"/>
      <c r="H32" s="57"/>
      <c r="I32" s="57"/>
      <c r="J32" s="58"/>
      <c r="K32" s="58"/>
      <c r="L32" s="58"/>
      <c r="M32" s="58"/>
      <c r="N32" s="57"/>
      <c r="O32" s="57"/>
      <c r="P32" s="57"/>
      <c r="Q32" s="57"/>
    </row>
    <row r="33" spans="2:17" x14ac:dyDescent="0.25">
      <c r="D33" s="111"/>
      <c r="E33" s="111"/>
      <c r="H33" s="57"/>
      <c r="I33" s="57"/>
      <c r="J33" s="58"/>
      <c r="K33" s="58"/>
      <c r="L33" s="58"/>
      <c r="M33" s="58"/>
      <c r="N33" s="57"/>
      <c r="O33" s="57"/>
      <c r="P33" s="57"/>
      <c r="Q33" s="57"/>
    </row>
    <row r="34" spans="2:17" x14ac:dyDescent="0.25">
      <c r="D34" s="6"/>
      <c r="H34" s="57"/>
      <c r="I34" s="57"/>
      <c r="J34" s="58"/>
      <c r="K34" s="58"/>
      <c r="L34" s="58"/>
      <c r="M34" s="58"/>
      <c r="N34" s="57"/>
      <c r="O34" s="57"/>
      <c r="P34" s="57"/>
      <c r="Q34" s="57"/>
    </row>
    <row r="35" spans="2:17" x14ac:dyDescent="0.25">
      <c r="D35" s="6"/>
      <c r="H35" s="57"/>
      <c r="I35" s="57"/>
      <c r="J35" s="58"/>
      <c r="K35" s="58"/>
      <c r="L35" s="58"/>
      <c r="M35" s="58"/>
      <c r="N35" s="57"/>
      <c r="O35" s="57"/>
      <c r="P35" s="57"/>
      <c r="Q35" s="57"/>
    </row>
    <row r="36" spans="2:17" x14ac:dyDescent="0.25">
      <c r="D36" s="112" t="s">
        <v>127</v>
      </c>
      <c r="E36" s="112"/>
      <c r="F36" s="112"/>
      <c r="H36" s="57"/>
      <c r="I36" s="57"/>
      <c r="J36" s="58"/>
      <c r="K36" s="58"/>
      <c r="L36" s="58"/>
      <c r="M36" s="58"/>
      <c r="N36" s="57"/>
      <c r="O36" s="57"/>
      <c r="P36" s="57"/>
      <c r="Q36" s="57"/>
    </row>
    <row r="37" spans="2:17" x14ac:dyDescent="0.25">
      <c r="D37" s="111" t="s">
        <v>128</v>
      </c>
      <c r="E37" s="111"/>
      <c r="F37" s="111"/>
      <c r="H37" s="57"/>
      <c r="I37" s="57"/>
      <c r="J37" s="58"/>
      <c r="K37" s="58"/>
      <c r="L37" s="58"/>
      <c r="M37" s="58"/>
      <c r="N37" s="57"/>
      <c r="O37" s="57"/>
      <c r="P37" s="57"/>
      <c r="Q37" s="57"/>
    </row>
    <row r="38" spans="2:17" x14ac:dyDescent="0.25">
      <c r="D38" s="127"/>
      <c r="E38" s="127"/>
      <c r="F38" s="127"/>
      <c r="H38" s="57"/>
      <c r="I38" s="57"/>
      <c r="J38" s="58"/>
      <c r="K38" s="58"/>
      <c r="L38" s="58"/>
      <c r="M38" s="58"/>
      <c r="N38" s="57"/>
      <c r="O38" s="57"/>
      <c r="P38" s="57"/>
      <c r="Q38" s="57"/>
    </row>
    <row r="39" spans="2:17" x14ac:dyDescent="0.25">
      <c r="D39" s="127"/>
      <c r="E39" s="127"/>
      <c r="F39" s="127"/>
      <c r="H39" s="57"/>
      <c r="I39" s="57"/>
      <c r="J39" s="58"/>
      <c r="K39" s="58"/>
      <c r="L39" s="58"/>
      <c r="M39" s="58"/>
      <c r="N39" s="57"/>
      <c r="O39" s="57"/>
      <c r="P39" s="57"/>
      <c r="Q39" s="57"/>
    </row>
    <row r="40" spans="2:17" x14ac:dyDescent="0.25">
      <c r="H40" s="57"/>
      <c r="I40" s="57"/>
      <c r="J40" s="58"/>
      <c r="K40" s="58"/>
      <c r="L40" s="58"/>
      <c r="M40" s="58"/>
      <c r="N40" s="57"/>
      <c r="O40" s="57"/>
      <c r="P40" s="57"/>
      <c r="Q40" s="57"/>
    </row>
    <row r="41" spans="2:17" x14ac:dyDescent="0.25">
      <c r="H41" s="57"/>
      <c r="I41" s="57"/>
      <c r="J41" s="58"/>
      <c r="K41" s="58"/>
      <c r="L41" s="58"/>
      <c r="M41" s="58"/>
      <c r="N41" s="57"/>
      <c r="O41" s="57"/>
      <c r="P41" s="57"/>
      <c r="Q41" s="57"/>
    </row>
    <row r="42" spans="2:17" x14ac:dyDescent="0.25">
      <c r="H42" s="57"/>
      <c r="I42" s="57"/>
      <c r="J42" s="58"/>
      <c r="K42" s="58"/>
      <c r="L42" s="58"/>
      <c r="M42" s="58"/>
      <c r="N42" s="57"/>
      <c r="O42" s="57"/>
      <c r="P42" s="57"/>
      <c r="Q42" s="57"/>
    </row>
    <row r="43" spans="2:17" x14ac:dyDescent="0.25">
      <c r="H43" s="57"/>
      <c r="I43" s="57"/>
      <c r="J43" s="58"/>
      <c r="K43" s="58"/>
      <c r="L43" s="58"/>
      <c r="M43" s="58"/>
      <c r="N43" s="57"/>
      <c r="O43" s="57"/>
      <c r="P43" s="57"/>
      <c r="Q43" s="57"/>
    </row>
    <row r="44" spans="2:17" x14ac:dyDescent="0.25">
      <c r="H44" s="57"/>
      <c r="I44" s="57"/>
      <c r="J44" s="58"/>
      <c r="K44" s="58"/>
      <c r="L44" s="58"/>
      <c r="M44" s="58"/>
      <c r="N44" s="57"/>
      <c r="O44" s="57"/>
      <c r="P44" s="57"/>
      <c r="Q44" s="57"/>
    </row>
    <row r="45" spans="2:17" x14ac:dyDescent="0.25">
      <c r="B45" s="60">
        <v>0</v>
      </c>
      <c r="H45" s="57"/>
      <c r="I45" s="57"/>
      <c r="J45" s="58"/>
      <c r="K45" s="58"/>
      <c r="L45" s="58"/>
      <c r="M45" s="58"/>
      <c r="N45" s="57"/>
      <c r="O45" s="57"/>
      <c r="P45" s="57"/>
      <c r="Q45" s="57"/>
    </row>
    <row r="46" spans="2:17" x14ac:dyDescent="0.25">
      <c r="H46" s="57"/>
      <c r="I46" s="57"/>
      <c r="J46" s="58"/>
      <c r="K46" s="58"/>
      <c r="L46" s="58"/>
      <c r="M46" s="58"/>
      <c r="N46" s="57"/>
      <c r="O46" s="57"/>
      <c r="P46" s="57"/>
      <c r="Q46" s="57"/>
    </row>
    <row r="47" spans="2:17" x14ac:dyDescent="0.25">
      <c r="H47" s="57"/>
      <c r="I47" s="57"/>
      <c r="J47" s="58"/>
      <c r="K47" s="58"/>
      <c r="L47" s="58"/>
      <c r="M47" s="58"/>
      <c r="N47" s="57"/>
      <c r="O47" s="57"/>
      <c r="P47" s="57"/>
      <c r="Q47" s="57"/>
    </row>
  </sheetData>
  <mergeCells count="17">
    <mergeCell ref="D31:F31"/>
    <mergeCell ref="D32:F32"/>
    <mergeCell ref="D37:F37"/>
    <mergeCell ref="D38:F38"/>
    <mergeCell ref="D39:F39"/>
    <mergeCell ref="D36:F36"/>
    <mergeCell ref="D33:E33"/>
    <mergeCell ref="A1:F1"/>
    <mergeCell ref="A2:F2"/>
    <mergeCell ref="A3:F3"/>
    <mergeCell ref="A4:F4"/>
    <mergeCell ref="A5:F5"/>
    <mergeCell ref="A7:A8"/>
    <mergeCell ref="B7:B8"/>
    <mergeCell ref="C7:D7"/>
    <mergeCell ref="E7:E8"/>
    <mergeCell ref="F7:F8"/>
  </mergeCells>
  <pageMargins left="0.7" right="0.7" top="0.75" bottom="0.75" header="0.3" footer="0.3"/>
  <pageSetup paperSize="9" scale="94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SheetLayoutView="100" workbookViewId="0">
      <selection activeCell="B21" sqref="B21"/>
    </sheetView>
  </sheetViews>
  <sheetFormatPr defaultRowHeight="15" x14ac:dyDescent="0.25"/>
  <cols>
    <col min="1" max="1" width="26.28515625" style="6" customWidth="1"/>
    <col min="2" max="2" width="19.85546875" style="60" bestFit="1" customWidth="1"/>
    <col min="3" max="3" width="18.7109375" style="60" bestFit="1" customWidth="1"/>
    <col min="4" max="4" width="9.85546875" style="60" bestFit="1" customWidth="1"/>
    <col min="5" max="5" width="17.28515625" style="60" bestFit="1" customWidth="1"/>
    <col min="6" max="6" width="9" style="6" bestFit="1" customWidth="1"/>
    <col min="7" max="7" width="21.28515625" style="6" bestFit="1" customWidth="1"/>
    <col min="8" max="8" width="14.7109375" style="6" bestFit="1" customWidth="1"/>
    <col min="9" max="16384" width="9.140625" style="6"/>
  </cols>
  <sheetData>
    <row r="1" spans="1:8" x14ac:dyDescent="0.25">
      <c r="A1" s="125" t="s">
        <v>32</v>
      </c>
      <c r="B1" s="125"/>
      <c r="C1" s="125"/>
      <c r="D1" s="125"/>
      <c r="E1" s="125"/>
      <c r="F1" s="125"/>
      <c r="G1" s="125"/>
      <c r="H1" s="125"/>
    </row>
    <row r="2" spans="1:8" x14ac:dyDescent="0.25">
      <c r="A2" s="125" t="s">
        <v>137</v>
      </c>
      <c r="B2" s="125"/>
      <c r="C2" s="125"/>
      <c r="D2" s="125"/>
      <c r="E2" s="125"/>
      <c r="F2" s="125"/>
      <c r="G2" s="125"/>
      <c r="H2" s="125"/>
    </row>
    <row r="3" spans="1:8" x14ac:dyDescent="0.25">
      <c r="A3" s="125" t="s">
        <v>94</v>
      </c>
      <c r="B3" s="125"/>
      <c r="C3" s="125"/>
      <c r="D3" s="125"/>
      <c r="E3" s="125"/>
      <c r="F3" s="125"/>
      <c r="G3" s="125"/>
      <c r="H3" s="125"/>
    </row>
    <row r="4" spans="1:8" x14ac:dyDescent="0.25">
      <c r="A4" s="125" t="s">
        <v>139</v>
      </c>
      <c r="B4" s="125"/>
      <c r="C4" s="125"/>
      <c r="D4" s="125"/>
      <c r="E4" s="125"/>
      <c r="F4" s="125"/>
      <c r="G4" s="125"/>
      <c r="H4" s="125"/>
    </row>
    <row r="5" spans="1:8" x14ac:dyDescent="0.25">
      <c r="A5" s="125" t="s">
        <v>95</v>
      </c>
      <c r="B5" s="125"/>
      <c r="C5" s="125"/>
      <c r="D5" s="125"/>
      <c r="E5" s="125"/>
      <c r="F5" s="125"/>
      <c r="G5" s="125"/>
      <c r="H5" s="125"/>
    </row>
    <row r="6" spans="1:8" x14ac:dyDescent="0.25">
      <c r="A6" s="84"/>
    </row>
    <row r="7" spans="1:8" x14ac:dyDescent="0.25">
      <c r="A7" s="128" t="s">
        <v>8</v>
      </c>
      <c r="B7" s="129" t="s">
        <v>133</v>
      </c>
      <c r="C7" s="130" t="s">
        <v>134</v>
      </c>
      <c r="D7" s="131"/>
      <c r="E7" s="129" t="s">
        <v>96</v>
      </c>
      <c r="F7" s="129"/>
      <c r="G7" s="129" t="s">
        <v>84</v>
      </c>
      <c r="H7" s="129" t="s">
        <v>27</v>
      </c>
    </row>
    <row r="8" spans="1:8" x14ac:dyDescent="0.25">
      <c r="A8" s="128"/>
      <c r="B8" s="129"/>
      <c r="C8" s="65" t="s">
        <v>1</v>
      </c>
      <c r="D8" s="65" t="s">
        <v>14</v>
      </c>
      <c r="E8" s="65" t="s">
        <v>1</v>
      </c>
      <c r="F8" s="65" t="s">
        <v>14</v>
      </c>
      <c r="G8" s="129"/>
      <c r="H8" s="129"/>
    </row>
    <row r="9" spans="1:8" ht="18" customHeight="1" x14ac:dyDescent="0.25">
      <c r="A9" s="66" t="s">
        <v>15</v>
      </c>
      <c r="B9" s="67"/>
      <c r="C9" s="67"/>
      <c r="D9" s="67"/>
      <c r="E9" s="67"/>
      <c r="F9" s="68"/>
      <c r="G9" s="68"/>
      <c r="H9" s="68"/>
    </row>
    <row r="10" spans="1:8" ht="18" customHeight="1" x14ac:dyDescent="0.25">
      <c r="A10" s="66" t="s">
        <v>86</v>
      </c>
      <c r="B10" s="71"/>
      <c r="C10" s="71"/>
      <c r="D10" s="71"/>
      <c r="E10" s="71">
        <f>C10-B10</f>
        <v>0</v>
      </c>
      <c r="F10" s="68"/>
      <c r="G10" s="68"/>
      <c r="H10" s="68"/>
    </row>
    <row r="11" spans="1:8" ht="18" customHeight="1" x14ac:dyDescent="0.25">
      <c r="A11" s="73" t="s">
        <v>2</v>
      </c>
      <c r="B11" s="71">
        <v>0</v>
      </c>
      <c r="C11" s="71">
        <v>0</v>
      </c>
      <c r="D11" s="71">
        <v>0</v>
      </c>
      <c r="E11" s="71">
        <v>0</v>
      </c>
      <c r="F11" s="68"/>
      <c r="G11" s="68"/>
      <c r="H11" s="68"/>
    </row>
    <row r="12" spans="1:8" ht="18" customHeight="1" x14ac:dyDescent="0.25">
      <c r="A12" s="73" t="s">
        <v>3</v>
      </c>
      <c r="B12" s="71">
        <v>0</v>
      </c>
      <c r="C12" s="71">
        <v>0</v>
      </c>
      <c r="D12" s="71">
        <v>0</v>
      </c>
      <c r="E12" s="71">
        <v>0</v>
      </c>
      <c r="F12" s="68"/>
      <c r="G12" s="68"/>
      <c r="H12" s="68"/>
    </row>
    <row r="13" spans="1:8" ht="18" customHeight="1" x14ac:dyDescent="0.25">
      <c r="A13" s="73" t="s">
        <v>87</v>
      </c>
      <c r="B13" s="71">
        <v>0</v>
      </c>
      <c r="C13" s="71">
        <v>0</v>
      </c>
      <c r="D13" s="71">
        <v>0</v>
      </c>
      <c r="E13" s="71">
        <v>0</v>
      </c>
      <c r="F13" s="68"/>
      <c r="G13" s="68"/>
      <c r="H13" s="68"/>
    </row>
    <row r="14" spans="1:8" ht="18" customHeight="1" x14ac:dyDescent="0.25">
      <c r="A14" s="76" t="s">
        <v>88</v>
      </c>
      <c r="B14" s="77">
        <f>SUM(B11:B13)</f>
        <v>0</v>
      </c>
      <c r="C14" s="77">
        <f>SUM(C11:C13)</f>
        <v>0</v>
      </c>
      <c r="D14" s="71">
        <v>0</v>
      </c>
      <c r="E14" s="71">
        <f>C14-B14</f>
        <v>0</v>
      </c>
      <c r="F14" s="68"/>
      <c r="G14" s="68"/>
      <c r="H14" s="68"/>
    </row>
    <row r="15" spans="1:8" ht="18" customHeight="1" x14ac:dyDescent="0.25">
      <c r="A15" s="66" t="s">
        <v>16</v>
      </c>
      <c r="B15" s="71"/>
      <c r="C15" s="71"/>
      <c r="D15" s="71"/>
      <c r="E15" s="71"/>
      <c r="F15" s="68"/>
      <c r="G15" s="68"/>
      <c r="H15" s="68"/>
    </row>
    <row r="16" spans="1:8" s="4" customFormat="1" ht="18" customHeight="1" x14ac:dyDescent="0.25">
      <c r="A16" s="85" t="s">
        <v>97</v>
      </c>
      <c r="B16" s="86">
        <f>B17</f>
        <v>7570168512</v>
      </c>
      <c r="C16" s="86">
        <f>C17</f>
        <v>7337031838</v>
      </c>
      <c r="D16" s="87">
        <f>C16/B16*100</f>
        <v>96.920323852362884</v>
      </c>
      <c r="E16" s="86">
        <f>B16-C16</f>
        <v>233136674</v>
      </c>
      <c r="F16" s="88">
        <f>E16/B16*100</f>
        <v>3.0796761476371217</v>
      </c>
      <c r="G16" s="89">
        <f>G17</f>
        <v>7499317835</v>
      </c>
      <c r="H16" s="90"/>
    </row>
    <row r="17" spans="1:8" s="4" customFormat="1" ht="18" customHeight="1" x14ac:dyDescent="0.25">
      <c r="A17" s="91" t="s">
        <v>9</v>
      </c>
      <c r="B17" s="71">
        <v>7570168512</v>
      </c>
      <c r="C17" s="92">
        <v>7337031838</v>
      </c>
      <c r="D17" s="93">
        <f t="shared" ref="D17:D23" si="0">C17/B17*100</f>
        <v>96.920323852362884</v>
      </c>
      <c r="E17" s="92">
        <f>B17-C17</f>
        <v>233136674</v>
      </c>
      <c r="F17" s="94">
        <f t="shared" ref="F17:F23" si="1">E17/B17*100</f>
        <v>3.0796761476371217</v>
      </c>
      <c r="G17" s="95">
        <v>7499317835</v>
      </c>
      <c r="H17" s="90"/>
    </row>
    <row r="18" spans="1:8" s="4" customFormat="1" ht="18" customHeight="1" x14ac:dyDescent="0.25">
      <c r="A18" s="85" t="s">
        <v>98</v>
      </c>
      <c r="B18" s="86">
        <f>SUM(B19:B21)</f>
        <v>9620461062</v>
      </c>
      <c r="C18" s="86">
        <f>SUM(C19:C21)</f>
        <v>8468756457</v>
      </c>
      <c r="D18" s="87">
        <f t="shared" si="0"/>
        <v>88.028592417996109</v>
      </c>
      <c r="E18" s="86">
        <f t="shared" ref="E18:E23" si="2">B18-C18</f>
        <v>1151704605</v>
      </c>
      <c r="F18" s="88">
        <f t="shared" si="1"/>
        <v>11.97140758200389</v>
      </c>
      <c r="G18" s="89">
        <f>SUM(G19:G21)</f>
        <v>8178917581</v>
      </c>
      <c r="H18" s="90"/>
    </row>
    <row r="19" spans="1:8" s="4" customFormat="1" ht="18" customHeight="1" x14ac:dyDescent="0.25">
      <c r="A19" s="91" t="s">
        <v>9</v>
      </c>
      <c r="B19" s="92">
        <v>0</v>
      </c>
      <c r="C19" s="92">
        <v>0</v>
      </c>
      <c r="D19" s="87">
        <v>0</v>
      </c>
      <c r="E19" s="86">
        <f t="shared" si="2"/>
        <v>0</v>
      </c>
      <c r="F19" s="94"/>
      <c r="G19" s="90"/>
      <c r="H19" s="90"/>
    </row>
    <row r="20" spans="1:8" s="4" customFormat="1" ht="18" customHeight="1" x14ac:dyDescent="0.25">
      <c r="A20" s="91" t="s">
        <v>4</v>
      </c>
      <c r="B20" s="71">
        <v>9602461062</v>
      </c>
      <c r="C20" s="92">
        <f>5448977095+734175302-1593100-2900000+24956100+845082321-14821620+71827562+1272539680+26496800+46720097</f>
        <v>8451460237</v>
      </c>
      <c r="D20" s="93">
        <f t="shared" si="0"/>
        <v>88.013480944433326</v>
      </c>
      <c r="E20" s="92">
        <f t="shared" si="2"/>
        <v>1151000825</v>
      </c>
      <c r="F20" s="110">
        <f t="shared" si="1"/>
        <v>11.986519055566674</v>
      </c>
      <c r="G20" s="105">
        <v>7924685681</v>
      </c>
      <c r="H20" s="90"/>
    </row>
    <row r="21" spans="1:8" s="4" customFormat="1" ht="18" customHeight="1" x14ac:dyDescent="0.25">
      <c r="A21" s="91" t="s">
        <v>5</v>
      </c>
      <c r="B21" s="92">
        <v>18000000</v>
      </c>
      <c r="C21" s="92">
        <f>881500+1593100+14821620</f>
        <v>17296220</v>
      </c>
      <c r="D21" s="93">
        <f t="shared" si="0"/>
        <v>96.090111111111113</v>
      </c>
      <c r="E21" s="92">
        <f t="shared" si="2"/>
        <v>703780</v>
      </c>
      <c r="F21" s="94">
        <f t="shared" si="1"/>
        <v>3.9098888888888892</v>
      </c>
      <c r="G21" s="95">
        <v>254231900</v>
      </c>
      <c r="H21" s="90"/>
    </row>
    <row r="22" spans="1:8" s="4" customFormat="1" ht="18" customHeight="1" x14ac:dyDescent="0.25">
      <c r="A22" s="96" t="s">
        <v>93</v>
      </c>
      <c r="B22" s="86">
        <f>B16+B18</f>
        <v>17190629574</v>
      </c>
      <c r="C22" s="86">
        <f>C16+C18</f>
        <v>15805788295</v>
      </c>
      <c r="D22" s="87">
        <f t="shared" si="0"/>
        <v>91.944208482657857</v>
      </c>
      <c r="E22" s="86">
        <f t="shared" si="2"/>
        <v>1384841279</v>
      </c>
      <c r="F22" s="88">
        <f t="shared" si="1"/>
        <v>8.0557915173421328</v>
      </c>
      <c r="G22" s="86">
        <f>G16+G18</f>
        <v>15678235416</v>
      </c>
      <c r="H22" s="90"/>
    </row>
    <row r="23" spans="1:8" s="4" customFormat="1" ht="18" customHeight="1" x14ac:dyDescent="0.25">
      <c r="A23" s="96" t="s">
        <v>22</v>
      </c>
      <c r="B23" s="86">
        <f>B14-B22</f>
        <v>-17190629574</v>
      </c>
      <c r="C23" s="86">
        <f>C14-C22</f>
        <v>-15805788295</v>
      </c>
      <c r="D23" s="87">
        <f t="shared" si="0"/>
        <v>91.944208482657857</v>
      </c>
      <c r="E23" s="86">
        <f t="shared" si="2"/>
        <v>-1384841279</v>
      </c>
      <c r="F23" s="88">
        <f t="shared" si="1"/>
        <v>8.0557915173421328</v>
      </c>
      <c r="G23" s="86">
        <f>G14-G22</f>
        <v>-15678235416</v>
      </c>
      <c r="H23" s="90"/>
    </row>
    <row r="25" spans="1:8" x14ac:dyDescent="0.25">
      <c r="F25" s="126" t="s">
        <v>132</v>
      </c>
      <c r="G25" s="126"/>
      <c r="H25" s="126"/>
    </row>
    <row r="26" spans="1:8" x14ac:dyDescent="0.25">
      <c r="F26" s="111" t="s">
        <v>73</v>
      </c>
      <c r="G26" s="111"/>
      <c r="H26" s="111"/>
    </row>
    <row r="27" spans="1:8" x14ac:dyDescent="0.25">
      <c r="F27" s="111"/>
      <c r="G27" s="111"/>
    </row>
    <row r="28" spans="1:8" x14ac:dyDescent="0.25">
      <c r="G28" s="60"/>
    </row>
    <row r="29" spans="1:8" x14ac:dyDescent="0.25">
      <c r="G29" s="60"/>
    </row>
    <row r="30" spans="1:8" x14ac:dyDescent="0.25">
      <c r="F30" s="112" t="s">
        <v>127</v>
      </c>
      <c r="G30" s="112"/>
      <c r="H30" s="112"/>
    </row>
    <row r="31" spans="1:8" x14ac:dyDescent="0.25">
      <c r="F31" s="111" t="s">
        <v>128</v>
      </c>
      <c r="G31" s="111"/>
      <c r="H31" s="111"/>
    </row>
    <row r="32" spans="1:8" x14ac:dyDescent="0.25">
      <c r="F32" s="127"/>
      <c r="G32" s="127"/>
    </row>
    <row r="33" spans="6:7" x14ac:dyDescent="0.25">
      <c r="F33" s="127"/>
      <c r="G33" s="127"/>
    </row>
  </sheetData>
  <mergeCells count="18">
    <mergeCell ref="F33:G33"/>
    <mergeCell ref="H7:H8"/>
    <mergeCell ref="F27:G27"/>
    <mergeCell ref="F32:G32"/>
    <mergeCell ref="F25:H25"/>
    <mergeCell ref="F26:H26"/>
    <mergeCell ref="F30:H30"/>
    <mergeCell ref="F31:H31"/>
    <mergeCell ref="A1:H1"/>
    <mergeCell ref="A2:H2"/>
    <mergeCell ref="A3:H3"/>
    <mergeCell ref="A4:H4"/>
    <mergeCell ref="A5:H5"/>
    <mergeCell ref="A7:A8"/>
    <mergeCell ref="B7:B8"/>
    <mergeCell ref="C7:D7"/>
    <mergeCell ref="E7:F7"/>
    <mergeCell ref="G7:G8"/>
  </mergeCells>
  <pageMargins left="0.92" right="0.7" top="0.75" bottom="0.75" header="0.3" footer="0.3"/>
  <pageSetup paperSize="9" scale="92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="90" zoomScaleSheetLayoutView="90" workbookViewId="0">
      <selection activeCell="B5" sqref="B5:F5"/>
    </sheetView>
  </sheetViews>
  <sheetFormatPr defaultRowHeight="15" x14ac:dyDescent="0.25"/>
  <cols>
    <col min="1" max="1" width="9.28515625" style="2" bestFit="1" customWidth="1"/>
    <col min="2" max="2" width="26" style="97" customWidth="1"/>
    <col min="3" max="3" width="16.85546875" style="98" bestFit="1" customWidth="1"/>
    <col min="4" max="4" width="16.85546875" style="99" bestFit="1" customWidth="1"/>
    <col min="5" max="5" width="18.85546875" style="97" customWidth="1"/>
    <col min="6" max="6" width="8.28515625" style="98" customWidth="1"/>
    <col min="7" max="16384" width="9.140625" style="6"/>
  </cols>
  <sheetData>
    <row r="1" spans="1:6" x14ac:dyDescent="0.25">
      <c r="B1" s="125" t="s">
        <v>32</v>
      </c>
      <c r="C1" s="125"/>
      <c r="D1" s="125"/>
      <c r="E1" s="125"/>
      <c r="F1" s="125"/>
    </row>
    <row r="2" spans="1:6" x14ac:dyDescent="0.25">
      <c r="B2" s="125" t="s">
        <v>136</v>
      </c>
      <c r="C2" s="125"/>
      <c r="D2" s="125"/>
      <c r="E2" s="125"/>
      <c r="F2" s="125"/>
    </row>
    <row r="3" spans="1:6" x14ac:dyDescent="0.25">
      <c r="B3" s="125" t="s">
        <v>99</v>
      </c>
      <c r="C3" s="125"/>
      <c r="D3" s="125"/>
      <c r="E3" s="125"/>
      <c r="F3" s="125"/>
    </row>
    <row r="4" spans="1:6" x14ac:dyDescent="0.25">
      <c r="B4" s="125" t="s">
        <v>139</v>
      </c>
      <c r="C4" s="125"/>
      <c r="D4" s="125"/>
      <c r="E4" s="125"/>
      <c r="F4" s="125"/>
    </row>
    <row r="5" spans="1:6" x14ac:dyDescent="0.25">
      <c r="B5" s="125" t="s">
        <v>100</v>
      </c>
      <c r="C5" s="125"/>
      <c r="D5" s="125"/>
      <c r="E5" s="125"/>
      <c r="F5" s="125"/>
    </row>
    <row r="6" spans="1:6" x14ac:dyDescent="0.25">
      <c r="E6" s="6"/>
      <c r="F6" s="6"/>
    </row>
    <row r="7" spans="1:6" s="4" customFormat="1" x14ac:dyDescent="0.25">
      <c r="A7" s="116" t="s">
        <v>101</v>
      </c>
      <c r="B7" s="116" t="s">
        <v>8</v>
      </c>
      <c r="C7" s="132" t="s">
        <v>138</v>
      </c>
      <c r="D7" s="133" t="s">
        <v>102</v>
      </c>
      <c r="E7" s="118" t="s">
        <v>103</v>
      </c>
      <c r="F7" s="132" t="s">
        <v>14</v>
      </c>
    </row>
    <row r="8" spans="1:6" s="4" customFormat="1" x14ac:dyDescent="0.25">
      <c r="A8" s="117"/>
      <c r="B8" s="117"/>
      <c r="C8" s="119"/>
      <c r="D8" s="134"/>
      <c r="E8" s="119"/>
      <c r="F8" s="135"/>
    </row>
    <row r="9" spans="1:6" ht="17.25" customHeight="1" x14ac:dyDescent="0.25">
      <c r="A9" s="1"/>
      <c r="B9" s="66" t="s">
        <v>23</v>
      </c>
      <c r="C9" s="67"/>
      <c r="D9" s="100"/>
      <c r="E9" s="68"/>
      <c r="F9" s="68"/>
    </row>
    <row r="10" spans="1:6" ht="17.25" customHeight="1" x14ac:dyDescent="0.25">
      <c r="A10" s="3" t="s">
        <v>104</v>
      </c>
      <c r="B10" s="66" t="s">
        <v>15</v>
      </c>
      <c r="C10" s="67"/>
      <c r="D10" s="100"/>
      <c r="E10" s="68"/>
      <c r="F10" s="68"/>
    </row>
    <row r="11" spans="1:6" ht="17.25" customHeight="1" x14ac:dyDescent="0.25">
      <c r="A11" s="1" t="s">
        <v>105</v>
      </c>
      <c r="B11" s="66" t="s">
        <v>86</v>
      </c>
      <c r="C11" s="71"/>
      <c r="D11" s="101"/>
      <c r="E11" s="68"/>
      <c r="F11" s="68"/>
    </row>
    <row r="12" spans="1:6" ht="17.25" customHeight="1" x14ac:dyDescent="0.25">
      <c r="A12" s="1" t="s">
        <v>106</v>
      </c>
      <c r="B12" s="73" t="s">
        <v>107</v>
      </c>
      <c r="C12" s="71">
        <v>0</v>
      </c>
      <c r="D12" s="101">
        <v>0</v>
      </c>
      <c r="E12" s="68"/>
      <c r="F12" s="68"/>
    </row>
    <row r="13" spans="1:6" ht="17.25" customHeight="1" x14ac:dyDescent="0.25">
      <c r="A13" s="1" t="s">
        <v>108</v>
      </c>
      <c r="B13" s="73" t="s">
        <v>109</v>
      </c>
      <c r="C13" s="71">
        <v>0</v>
      </c>
      <c r="D13" s="101">
        <v>0</v>
      </c>
      <c r="E13" s="68"/>
      <c r="F13" s="68"/>
    </row>
    <row r="14" spans="1:6" ht="17.25" customHeight="1" x14ac:dyDescent="0.25">
      <c r="A14" s="1" t="s">
        <v>110</v>
      </c>
      <c r="B14" s="82" t="s">
        <v>111</v>
      </c>
      <c r="C14" s="71">
        <v>0</v>
      </c>
      <c r="D14" s="101">
        <v>0</v>
      </c>
      <c r="E14" s="68"/>
      <c r="F14" s="68"/>
    </row>
    <row r="15" spans="1:6" ht="17.25" customHeight="1" x14ac:dyDescent="0.25">
      <c r="A15" s="1" t="s">
        <v>112</v>
      </c>
      <c r="B15" s="73" t="s">
        <v>113</v>
      </c>
      <c r="C15" s="71">
        <v>0</v>
      </c>
      <c r="D15" s="101">
        <v>0</v>
      </c>
      <c r="E15" s="68"/>
      <c r="F15" s="68"/>
    </row>
    <row r="16" spans="1:6" ht="17.25" customHeight="1" x14ac:dyDescent="0.25">
      <c r="A16" s="1"/>
      <c r="B16" s="76" t="s">
        <v>24</v>
      </c>
      <c r="C16" s="77">
        <f>SUM(C12:C15)</f>
        <v>0</v>
      </c>
      <c r="D16" s="102">
        <f>SUM(D12:D15)</f>
        <v>0</v>
      </c>
      <c r="E16" s="68"/>
      <c r="F16" s="68"/>
    </row>
    <row r="17" spans="1:7" ht="17.25" customHeight="1" x14ac:dyDescent="0.25">
      <c r="A17" s="1"/>
      <c r="B17" s="66"/>
      <c r="C17" s="77"/>
      <c r="D17" s="102"/>
      <c r="E17" s="68"/>
      <c r="F17" s="68"/>
    </row>
    <row r="18" spans="1:7" ht="17.25" customHeight="1" x14ac:dyDescent="0.25">
      <c r="A18" s="1">
        <v>9</v>
      </c>
      <c r="B18" s="66" t="s">
        <v>25</v>
      </c>
      <c r="C18" s="71"/>
      <c r="D18" s="101"/>
      <c r="E18" s="68"/>
      <c r="F18" s="68"/>
    </row>
    <row r="19" spans="1:7" ht="17.25" customHeight="1" x14ac:dyDescent="0.25">
      <c r="A19" s="1" t="s">
        <v>114</v>
      </c>
      <c r="B19" s="66" t="s">
        <v>115</v>
      </c>
      <c r="C19" s="71"/>
      <c r="D19" s="101"/>
      <c r="E19" s="68"/>
      <c r="F19" s="68"/>
    </row>
    <row r="20" spans="1:7" ht="17.25" customHeight="1" x14ac:dyDescent="0.25">
      <c r="A20" s="1" t="s">
        <v>116</v>
      </c>
      <c r="B20" s="73" t="s">
        <v>117</v>
      </c>
      <c r="C20" s="101">
        <v>7309278872</v>
      </c>
      <c r="D20" s="101">
        <f>7512922908-346453332+351537632</f>
        <v>7518007208</v>
      </c>
      <c r="E20" s="101">
        <f>C20-D20</f>
        <v>-208728336</v>
      </c>
      <c r="F20" s="68"/>
    </row>
    <row r="21" spans="1:7" ht="17.25" customHeight="1" x14ac:dyDescent="0.25">
      <c r="A21" s="1" t="s">
        <v>118</v>
      </c>
      <c r="B21" s="73" t="s">
        <v>119</v>
      </c>
      <c r="C21" s="107">
        <v>8339605909.0799999</v>
      </c>
      <c r="D21" s="107">
        <f>8000251405-85775731+59115537</f>
        <v>7973591211</v>
      </c>
      <c r="E21" s="101">
        <f>C21-D21</f>
        <v>366014698.07999992</v>
      </c>
      <c r="F21" s="68"/>
    </row>
    <row r="22" spans="1:7" ht="17.25" customHeight="1" x14ac:dyDescent="0.25">
      <c r="A22" s="1" t="s">
        <v>120</v>
      </c>
      <c r="B22" s="73" t="s">
        <v>121</v>
      </c>
      <c r="C22" s="101">
        <v>438469284.97000003</v>
      </c>
      <c r="D22" s="101">
        <v>428015947.97000003</v>
      </c>
      <c r="E22" s="101">
        <f>C22-D22</f>
        <v>10453337</v>
      </c>
      <c r="F22" s="68"/>
    </row>
    <row r="23" spans="1:7" ht="17.25" customHeight="1" x14ac:dyDescent="0.25">
      <c r="A23" s="1" t="s">
        <v>122</v>
      </c>
      <c r="B23" s="73" t="s">
        <v>26</v>
      </c>
      <c r="C23" s="74"/>
      <c r="D23" s="101">
        <v>0</v>
      </c>
      <c r="E23" s="108">
        <f t="shared" ref="E23:E25" si="0">C23-D23</f>
        <v>0</v>
      </c>
      <c r="F23" s="68"/>
    </row>
    <row r="24" spans="1:7" ht="25.5" customHeight="1" x14ac:dyDescent="0.25">
      <c r="A24" s="1"/>
      <c r="B24" s="66" t="s">
        <v>123</v>
      </c>
      <c r="C24" s="81">
        <f>SUM(C20:C23)</f>
        <v>16087354066.049999</v>
      </c>
      <c r="D24" s="81">
        <f>SUM(D20:D23)</f>
        <v>15919614366.969999</v>
      </c>
      <c r="E24" s="102">
        <f>C24-D24</f>
        <v>167739699.07999992</v>
      </c>
      <c r="F24" s="68"/>
    </row>
    <row r="25" spans="1:7" ht="25.5" customHeight="1" x14ac:dyDescent="0.25">
      <c r="A25" s="1"/>
      <c r="B25" s="103" t="s">
        <v>124</v>
      </c>
      <c r="C25" s="81">
        <f>C16-C24</f>
        <v>-16087354066.049999</v>
      </c>
      <c r="D25" s="81">
        <f>D16-D24</f>
        <v>-15919614366.969999</v>
      </c>
      <c r="E25" s="109">
        <f t="shared" si="0"/>
        <v>-167739699.07999992</v>
      </c>
      <c r="F25" s="68"/>
    </row>
    <row r="26" spans="1:7" x14ac:dyDescent="0.25">
      <c r="B26" s="104"/>
      <c r="C26" s="79"/>
      <c r="E26" s="6"/>
      <c r="F26" s="6"/>
    </row>
    <row r="27" spans="1:7" x14ac:dyDescent="0.25">
      <c r="E27" s="126" t="s">
        <v>132</v>
      </c>
      <c r="F27" s="111"/>
    </row>
    <row r="28" spans="1:7" x14ac:dyDescent="0.25">
      <c r="E28" s="111" t="s">
        <v>73</v>
      </c>
      <c r="F28" s="111"/>
    </row>
    <row r="29" spans="1:7" x14ac:dyDescent="0.25">
      <c r="E29" s="111"/>
      <c r="F29" s="111"/>
    </row>
    <row r="30" spans="1:7" x14ac:dyDescent="0.25">
      <c r="E30" s="6"/>
      <c r="F30" s="60"/>
    </row>
    <row r="31" spans="1:7" x14ac:dyDescent="0.25">
      <c r="E31" s="6"/>
      <c r="F31" s="60"/>
    </row>
    <row r="32" spans="1:7" x14ac:dyDescent="0.25">
      <c r="E32" s="112" t="s">
        <v>127</v>
      </c>
      <c r="F32" s="112"/>
      <c r="G32" s="106"/>
    </row>
    <row r="33" spans="5:6" x14ac:dyDescent="0.25">
      <c r="E33" s="111" t="s">
        <v>128</v>
      </c>
      <c r="F33" s="111"/>
    </row>
    <row r="34" spans="5:6" x14ac:dyDescent="0.25">
      <c r="E34" s="127"/>
      <c r="F34" s="127"/>
    </row>
    <row r="35" spans="5:6" x14ac:dyDescent="0.25">
      <c r="E35" s="6"/>
      <c r="F35" s="6"/>
    </row>
    <row r="36" spans="5:6" x14ac:dyDescent="0.25">
      <c r="E36" s="6"/>
      <c r="F36" s="6"/>
    </row>
    <row r="37" spans="5:6" x14ac:dyDescent="0.25">
      <c r="E37" s="6"/>
      <c r="F37" s="6"/>
    </row>
    <row r="38" spans="5:6" x14ac:dyDescent="0.25">
      <c r="E38" s="6"/>
      <c r="F38" s="6"/>
    </row>
    <row r="39" spans="5:6" x14ac:dyDescent="0.25">
      <c r="E39" s="6"/>
      <c r="F39" s="6"/>
    </row>
    <row r="40" spans="5:6" x14ac:dyDescent="0.25">
      <c r="E40" s="6"/>
      <c r="F40" s="6"/>
    </row>
  </sheetData>
  <mergeCells count="17">
    <mergeCell ref="E34:F34"/>
    <mergeCell ref="F7:F8"/>
    <mergeCell ref="E27:F27"/>
    <mergeCell ref="E28:F28"/>
    <mergeCell ref="E29:F29"/>
    <mergeCell ref="E32:F32"/>
    <mergeCell ref="E33:F33"/>
    <mergeCell ref="B1:F1"/>
    <mergeCell ref="B2:F2"/>
    <mergeCell ref="B3:F3"/>
    <mergeCell ref="B4:F4"/>
    <mergeCell ref="B5:F5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91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B18" sqref="B18"/>
    </sheetView>
  </sheetViews>
  <sheetFormatPr defaultRowHeight="15" x14ac:dyDescent="0.25"/>
  <cols>
    <col min="1" max="1" width="6.5703125" customWidth="1"/>
    <col min="2" max="2" width="58.5703125" customWidth="1"/>
    <col min="3" max="3" width="3" customWidth="1"/>
    <col min="4" max="5" width="21.85546875" customWidth="1"/>
    <col min="6" max="6" width="19.7109375" customWidth="1"/>
  </cols>
  <sheetData>
    <row r="1" spans="1:5" ht="17.25" x14ac:dyDescent="0.3">
      <c r="A1" s="138" t="s">
        <v>32</v>
      </c>
      <c r="B1" s="138"/>
      <c r="C1" s="138"/>
      <c r="D1" s="138"/>
      <c r="E1" s="138"/>
    </row>
    <row r="2" spans="1:5" ht="17.25" x14ac:dyDescent="0.3">
      <c r="A2" s="138" t="s">
        <v>136</v>
      </c>
      <c r="B2" s="138"/>
      <c r="C2" s="138"/>
      <c r="D2" s="138"/>
      <c r="E2" s="138"/>
    </row>
    <row r="3" spans="1:5" ht="17.25" x14ac:dyDescent="0.3">
      <c r="A3" s="138" t="s">
        <v>74</v>
      </c>
      <c r="B3" s="138"/>
      <c r="C3" s="138"/>
      <c r="D3" s="138"/>
      <c r="E3" s="138"/>
    </row>
    <row r="4" spans="1:5" ht="17.25" x14ac:dyDescent="0.3">
      <c r="A4" s="138" t="s">
        <v>130</v>
      </c>
      <c r="B4" s="138"/>
      <c r="C4" s="138"/>
      <c r="D4" s="138"/>
      <c r="E4" s="138"/>
    </row>
    <row r="5" spans="1:5" ht="15.75" x14ac:dyDescent="0.25">
      <c r="A5" s="113"/>
      <c r="B5" s="113"/>
      <c r="C5" s="113"/>
      <c r="D5" s="113"/>
      <c r="E5" s="7"/>
    </row>
    <row r="6" spans="1:5" ht="15.75" thickBot="1" x14ac:dyDescent="0.3"/>
    <row r="7" spans="1:5" ht="16.5" thickBot="1" x14ac:dyDescent="0.3">
      <c r="A7" s="43" t="s">
        <v>75</v>
      </c>
      <c r="B7" s="136" t="s">
        <v>0</v>
      </c>
      <c r="C7" s="137"/>
      <c r="D7" s="43">
        <v>2017</v>
      </c>
      <c r="E7" s="43">
        <v>2016</v>
      </c>
    </row>
    <row r="8" spans="1:5" ht="15.75" x14ac:dyDescent="0.25">
      <c r="A8" s="44">
        <v>1</v>
      </c>
      <c r="B8" s="139" t="s">
        <v>76</v>
      </c>
      <c r="C8" s="140"/>
      <c r="D8" s="45">
        <v>3979251211.1500001</v>
      </c>
      <c r="E8" s="46">
        <v>4212293419.2600002</v>
      </c>
    </row>
    <row r="9" spans="1:5" ht="15.75" x14ac:dyDescent="0.25">
      <c r="A9" s="47">
        <v>2</v>
      </c>
      <c r="B9" s="141" t="s">
        <v>77</v>
      </c>
      <c r="C9" s="142"/>
      <c r="D9" s="48">
        <v>232407538</v>
      </c>
      <c r="E9" s="48">
        <v>8336742.8600000003</v>
      </c>
    </row>
    <row r="10" spans="1:5" ht="15.75" x14ac:dyDescent="0.25">
      <c r="A10" s="47">
        <v>3</v>
      </c>
      <c r="B10" s="141" t="s">
        <v>78</v>
      </c>
      <c r="C10" s="142"/>
      <c r="D10" s="48">
        <v>-16087354066.049999</v>
      </c>
      <c r="E10" s="49">
        <v>-15919614366.969999</v>
      </c>
    </row>
    <row r="11" spans="1:5" ht="15.75" x14ac:dyDescent="0.25">
      <c r="A11" s="47">
        <v>4</v>
      </c>
      <c r="B11" s="143" t="s">
        <v>79</v>
      </c>
      <c r="C11" s="144"/>
      <c r="D11" s="48">
        <v>0</v>
      </c>
      <c r="E11" s="48">
        <v>0</v>
      </c>
    </row>
    <row r="12" spans="1:5" ht="15.75" x14ac:dyDescent="0.25">
      <c r="A12" s="50">
        <v>5</v>
      </c>
      <c r="B12" s="143" t="s">
        <v>80</v>
      </c>
      <c r="C12" s="144"/>
      <c r="D12" s="51">
        <v>15805788295</v>
      </c>
      <c r="E12" s="49">
        <v>15678235416</v>
      </c>
    </row>
    <row r="13" spans="1:5" ht="16.5" thickBot="1" x14ac:dyDescent="0.3">
      <c r="A13" s="52">
        <v>6</v>
      </c>
      <c r="B13" s="53" t="s">
        <v>81</v>
      </c>
      <c r="C13" s="54"/>
      <c r="D13" s="55">
        <f>SUM(D8:D12)</f>
        <v>3930092978.1000004</v>
      </c>
      <c r="E13" s="55">
        <f>SUM(E8:E12)</f>
        <v>3979251211.1500015</v>
      </c>
    </row>
    <row r="15" spans="1:5" x14ac:dyDescent="0.25">
      <c r="D15" s="115" t="s">
        <v>131</v>
      </c>
      <c r="E15" s="115"/>
    </row>
    <row r="16" spans="1:5" x14ac:dyDescent="0.25">
      <c r="D16" s="111" t="s">
        <v>72</v>
      </c>
      <c r="E16" s="111"/>
    </row>
    <row r="17" spans="4:5" x14ac:dyDescent="0.25">
      <c r="D17" s="111" t="s">
        <v>73</v>
      </c>
      <c r="E17" s="111"/>
    </row>
    <row r="18" spans="4:5" x14ac:dyDescent="0.25">
      <c r="D18" s="8"/>
    </row>
    <row r="19" spans="4:5" x14ac:dyDescent="0.25">
      <c r="D19" s="8"/>
    </row>
    <row r="20" spans="4:5" x14ac:dyDescent="0.25">
      <c r="D20" s="8"/>
    </row>
    <row r="21" spans="4:5" x14ac:dyDescent="0.25">
      <c r="D21" s="112" t="s">
        <v>127</v>
      </c>
      <c r="E21" s="112"/>
    </row>
    <row r="22" spans="4:5" x14ac:dyDescent="0.25">
      <c r="D22" s="111" t="s">
        <v>128</v>
      </c>
      <c r="E22" s="111"/>
    </row>
  </sheetData>
  <mergeCells count="16">
    <mergeCell ref="D21:E21"/>
    <mergeCell ref="D22:E22"/>
    <mergeCell ref="D15:E15"/>
    <mergeCell ref="D16:E16"/>
    <mergeCell ref="D17:E17"/>
    <mergeCell ref="B8:C8"/>
    <mergeCell ref="B9:C9"/>
    <mergeCell ref="B10:C10"/>
    <mergeCell ref="B11:C11"/>
    <mergeCell ref="B12:C12"/>
    <mergeCell ref="B7:C7"/>
    <mergeCell ref="A1:E1"/>
    <mergeCell ref="A2:E2"/>
    <mergeCell ref="A3:E3"/>
    <mergeCell ref="A4:E4"/>
    <mergeCell ref="A5:D5"/>
  </mergeCells>
  <pageMargins left="0.31496062992125984" right="0.31496062992125984" top="0.74803149606299213" bottom="0.74803149606299213" header="0.31496062992125984" footer="0.31496062992125984"/>
  <pageSetup paperSize="9" scale="87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NERACA</vt:lpstr>
      <vt:lpstr>LRA64</vt:lpstr>
      <vt:lpstr>LRA 13</vt:lpstr>
      <vt:lpstr>LO</vt:lpstr>
      <vt:lpstr>LPE</vt:lpstr>
      <vt:lpstr>'LRA 13'!Print_Area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busra</dc:creator>
  <cp:lastModifiedBy>busra</cp:lastModifiedBy>
  <cp:lastPrinted>2018-01-10T08:15:52Z</cp:lastPrinted>
  <dcterms:created xsi:type="dcterms:W3CDTF">2014-11-20T04:15:04Z</dcterms:created>
  <dcterms:modified xsi:type="dcterms:W3CDTF">2018-03-06T04:44:34Z</dcterms:modified>
</cp:coreProperties>
</file>