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 tabRatio="921" activeTab="1"/>
  </bookViews>
  <sheets>
    <sheet name="NERACA" sheetId="27" r:id="rId1"/>
    <sheet name="LRA64" sheetId="30" r:id="rId2"/>
    <sheet name="LRA 13" sheetId="31" r:id="rId3"/>
    <sheet name="LO" sheetId="32" r:id="rId4"/>
    <sheet name="LPE" sheetId="28" r:id="rId5"/>
    <sheet name="LAMP.1" sheetId="3" r:id="rId6"/>
    <sheet name="LAMP.2" sheetId="4" r:id="rId7"/>
    <sheet name="LAMP.5.1" sheetId="5" r:id="rId8"/>
    <sheet name="LAMP.6.1" sheetId="6" r:id="rId9"/>
    <sheet name="LAMP.7" sheetId="7" r:id="rId10"/>
    <sheet name="LAMP.8.1" sheetId="8" r:id="rId11"/>
    <sheet name="LAMP. 9.1" sheetId="38" r:id="rId12"/>
    <sheet name="LAMP.10.1" sheetId="10" r:id="rId13"/>
    <sheet name="LAMP. 11.1" sheetId="11" r:id="rId14"/>
    <sheet name="LAMP.13.1" sheetId="12" r:id="rId15"/>
    <sheet name="LAMP. 14.1" sheetId="13" r:id="rId16"/>
    <sheet name="LAMP.15.1" sheetId="14" r:id="rId17"/>
    <sheet name="LAMP.16.1" sheetId="15" r:id="rId18"/>
    <sheet name="LAMP.19.1" sheetId="40" r:id="rId19"/>
    <sheet name="LAMP.21.1" sheetId="19" r:id="rId20"/>
    <sheet name="LAMP.22.1" sheetId="20" r:id="rId21"/>
    <sheet name="LAMP.23.1" sheetId="21" r:id="rId22"/>
    <sheet name="LAMP.24.1" sheetId="22" r:id="rId23"/>
    <sheet name="LAMP.26.A" sheetId="23" r:id="rId24"/>
    <sheet name="LAMP.26.B" sheetId="41" r:id="rId25"/>
    <sheet name="LAMP.27" sheetId="25" r:id="rId26"/>
    <sheet name="LAMP.28" sheetId="26" r:id="rId27"/>
  </sheets>
  <externalReferences>
    <externalReference r:id="rId28"/>
  </externalReferences>
  <definedNames>
    <definedName name="_xlnm.Print_Area" localSheetId="5">LAMP.1!$A$1:$D$42</definedName>
    <definedName name="_xlnm.Print_Area" localSheetId="14">LAMP.13.1!$A$1:$G$26</definedName>
    <definedName name="_xlnm.Print_Area" localSheetId="16">LAMP.15.1!$A$1:$T$36</definedName>
    <definedName name="_xlnm.Print_Area" localSheetId="17">LAMP.16.1!$A$1:$I$57</definedName>
    <definedName name="_xlnm.Print_Area" localSheetId="2">'LRA 13'!$A$1:$H$33</definedName>
  </definedNames>
  <calcPr calcId="124519"/>
</workbook>
</file>

<file path=xl/calcChain.xml><?xml version="1.0" encoding="utf-8"?>
<calcChain xmlns="http://schemas.openxmlformats.org/spreadsheetml/2006/main">
  <c r="I46" i="15"/>
  <c r="I41"/>
  <c r="F30"/>
  <c r="F7"/>
  <c r="F46" s="1"/>
  <c r="F41"/>
  <c r="F42"/>
  <c r="F39"/>
  <c r="D11" i="3"/>
  <c r="D23"/>
  <c r="D7"/>
  <c r="E11" i="11"/>
  <c r="D11"/>
  <c r="E10"/>
  <c r="D10"/>
  <c r="I12" i="21"/>
  <c r="M22" i="19"/>
  <c r="M24"/>
  <c r="M25"/>
  <c r="M23"/>
  <c r="M12"/>
  <c r="M11"/>
  <c r="F33" i="15"/>
  <c r="F25"/>
  <c r="F10"/>
  <c r="C17" i="40"/>
  <c r="J16"/>
  <c r="I16"/>
  <c r="H16"/>
  <c r="G16"/>
  <c r="F16"/>
  <c r="E16"/>
  <c r="D16"/>
  <c r="C16"/>
  <c r="C14"/>
  <c r="J13"/>
  <c r="C13" s="1"/>
  <c r="C12"/>
  <c r="C11"/>
  <c r="J10"/>
  <c r="C10" s="1"/>
  <c r="C8" s="1"/>
  <c r="C9"/>
  <c r="I8"/>
  <c r="H8"/>
  <c r="G8"/>
  <c r="F8"/>
  <c r="E8"/>
  <c r="D8"/>
  <c r="J8" l="1"/>
  <c r="G18" i="31" l="1"/>
  <c r="G16"/>
  <c r="G22" s="1"/>
  <c r="G23" s="1"/>
  <c r="D24" i="32"/>
  <c r="E23"/>
  <c r="E22"/>
  <c r="C21"/>
  <c r="E21" s="1"/>
  <c r="C20"/>
  <c r="C24" s="1"/>
  <c r="E24" s="1"/>
  <c r="D16"/>
  <c r="D25" s="1"/>
  <c r="C16"/>
  <c r="C25" s="1"/>
  <c r="B21" i="31"/>
  <c r="D21" s="1"/>
  <c r="B20"/>
  <c r="E20" s="1"/>
  <c r="E19"/>
  <c r="C18"/>
  <c r="F17"/>
  <c r="E17"/>
  <c r="D17"/>
  <c r="C16"/>
  <c r="C22" s="1"/>
  <c r="B16"/>
  <c r="C14"/>
  <c r="B14"/>
  <c r="E10"/>
  <c r="C27" i="30"/>
  <c r="E26"/>
  <c r="D26"/>
  <c r="D23"/>
  <c r="B23"/>
  <c r="E23" s="1"/>
  <c r="E27" s="1"/>
  <c r="C20"/>
  <c r="B19"/>
  <c r="B20" s="1"/>
  <c r="E18"/>
  <c r="D18"/>
  <c r="E14"/>
  <c r="C14"/>
  <c r="B14"/>
  <c r="E13" i="28"/>
  <c r="D12"/>
  <c r="D10"/>
  <c r="D8"/>
  <c r="C51" i="27"/>
  <c r="B51"/>
  <c r="B48"/>
  <c r="B44" s="1"/>
  <c r="B54" s="1"/>
  <c r="C44"/>
  <c r="C54" s="1"/>
  <c r="C39"/>
  <c r="C41" s="1"/>
  <c r="C56" s="1"/>
  <c r="B39"/>
  <c r="B41" s="1"/>
  <c r="C30"/>
  <c r="B27"/>
  <c r="B30" s="1"/>
  <c r="C20"/>
  <c r="B20" s="1"/>
  <c r="B18"/>
  <c r="B25" s="1"/>
  <c r="C16"/>
  <c r="B16"/>
  <c r="C29" i="30" l="1"/>
  <c r="B18" i="31"/>
  <c r="E18" s="1"/>
  <c r="D20"/>
  <c r="B31" i="27"/>
  <c r="C15" i="30"/>
  <c r="C28"/>
  <c r="B56" i="27"/>
  <c r="E25" i="32"/>
  <c r="D13" i="28"/>
  <c r="B27" i="30"/>
  <c r="D27" s="1"/>
  <c r="E14" i="31"/>
  <c r="E20" i="32"/>
  <c r="F18" i="31"/>
  <c r="F20"/>
  <c r="D16"/>
  <c r="D18"/>
  <c r="E21"/>
  <c r="C23"/>
  <c r="E16"/>
  <c r="E19" i="30"/>
  <c r="E20" s="1"/>
  <c r="E28" s="1"/>
  <c r="E29" s="1"/>
  <c r="B15"/>
  <c r="E15"/>
  <c r="D19"/>
  <c r="D20"/>
  <c r="C25" i="27"/>
  <c r="C31" s="1"/>
  <c r="B22" i="31" l="1"/>
  <c r="B28" i="30"/>
  <c r="F16" i="31"/>
  <c r="F21"/>
  <c r="B29" i="30" l="1"/>
  <c r="D29" s="1"/>
  <c r="D28"/>
  <c r="E22" i="31"/>
  <c r="F22" s="1"/>
  <c r="B23"/>
  <c r="D22"/>
  <c r="D23" l="1"/>
  <c r="E23"/>
  <c r="F23" s="1"/>
  <c r="G155" i="26"/>
  <c r="G147"/>
  <c r="D140"/>
  <c r="G133"/>
  <c r="G126"/>
  <c r="G119"/>
  <c r="D116"/>
  <c r="D115"/>
  <c r="G111"/>
  <c r="G110"/>
  <c r="G98"/>
  <c r="D94"/>
  <c r="G88"/>
  <c r="D84"/>
  <c r="D83"/>
  <c r="D85" s="1"/>
  <c r="D82"/>
  <c r="G78"/>
  <c r="D73"/>
  <c r="G67"/>
  <c r="G161" s="1"/>
  <c r="F66"/>
  <c r="F161" s="1"/>
  <c r="D59"/>
  <c r="D61" s="1"/>
  <c r="F50"/>
  <c r="D48"/>
  <c r="G42"/>
  <c r="D38"/>
  <c r="D37"/>
  <c r="D39" s="1"/>
  <c r="G32"/>
  <c r="D27"/>
  <c r="D26"/>
  <c r="D25"/>
  <c r="D28" s="1"/>
  <c r="F18"/>
  <c r="D15"/>
  <c r="G9"/>
  <c r="G63" l="1"/>
  <c r="G163" s="1"/>
  <c r="F63"/>
  <c r="F163" s="1"/>
  <c r="C57" i="25" l="1"/>
  <c r="D55"/>
  <c r="D57" s="1"/>
  <c r="C55"/>
  <c r="E55" s="1"/>
  <c r="E57" s="1"/>
  <c r="E54"/>
  <c r="E51"/>
  <c r="E48"/>
  <c r="G44"/>
  <c r="G38"/>
  <c r="H31"/>
  <c r="H26"/>
  <c r="E23"/>
  <c r="H20"/>
  <c r="H21" s="1"/>
  <c r="E14"/>
  <c r="H46" l="1"/>
  <c r="J19" i="22"/>
  <c r="I19"/>
  <c r="H19"/>
  <c r="G19"/>
  <c r="F19"/>
  <c r="E19"/>
  <c r="D19"/>
  <c r="C19"/>
  <c r="I21" i="21"/>
  <c r="I21" i="20"/>
  <c r="M10" i="19"/>
  <c r="M19" l="1"/>
  <c r="M29" s="1"/>
  <c r="F38" i="15" l="1"/>
  <c r="F37"/>
  <c r="F36"/>
  <c r="F35"/>
  <c r="F34"/>
  <c r="F32"/>
  <c r="F31"/>
  <c r="H30"/>
  <c r="G30"/>
  <c r="F28"/>
  <c r="F27"/>
  <c r="F26"/>
  <c r="F24"/>
  <c r="F23"/>
  <c r="F22"/>
  <c r="F21"/>
  <c r="F20"/>
  <c r="F19"/>
  <c r="F18"/>
  <c r="F17"/>
  <c r="F16"/>
  <c r="F15"/>
  <c r="F14"/>
  <c r="F13"/>
  <c r="F12"/>
  <c r="F11"/>
  <c r="F9"/>
  <c r="F8"/>
  <c r="H7"/>
  <c r="G7"/>
  <c r="I30" l="1"/>
  <c r="G46"/>
  <c r="I7"/>
  <c r="H46"/>
  <c r="E15" i="12" l="1"/>
  <c r="D15"/>
  <c r="G15" l="1"/>
  <c r="C12" i="11"/>
  <c r="D12"/>
  <c r="J28" i="6"/>
  <c r="I28"/>
  <c r="H28"/>
  <c r="G28"/>
  <c r="F28"/>
  <c r="E28"/>
  <c r="D28"/>
  <c r="C28"/>
  <c r="E20" i="5"/>
  <c r="C20"/>
  <c r="F20"/>
  <c r="E12" i="11" l="1"/>
  <c r="D17" i="3"/>
  <c r="D9"/>
  <c r="D28" l="1"/>
  <c r="D12"/>
  <c r="D21" s="1"/>
</calcChain>
</file>

<file path=xl/sharedStrings.xml><?xml version="1.0" encoding="utf-8"?>
<sst xmlns="http://schemas.openxmlformats.org/spreadsheetml/2006/main" count="1036" uniqueCount="563">
  <si>
    <t>NO</t>
  </si>
  <si>
    <t>URAIAN</t>
  </si>
  <si>
    <t>TOTAL SP2D GU</t>
  </si>
  <si>
    <t>TOTAL SP2D TU</t>
  </si>
  <si>
    <t>JUMLAH SP2D (JUMLAH 1+2+3)</t>
  </si>
  <si>
    <t>SPJ UYHD/GU NIHIL</t>
  </si>
  <si>
    <t>TOTAL CP GU</t>
  </si>
  <si>
    <t>TOTAL CP LS</t>
  </si>
  <si>
    <t>TOTAL CP TU</t>
  </si>
  <si>
    <t>TOTAL CP (JUMLAH 7+8+9)</t>
  </si>
  <si>
    <t>JUMLAH (Rp)</t>
  </si>
  <si>
    <t>BELANJA BERSIH (SALDO 6-10)</t>
  </si>
  <si>
    <t>Diterima Tanggal:</t>
  </si>
  <si>
    <t>Rp</t>
  </si>
  <si>
    <t xml:space="preserve">SPJ UYHD/GU NIHIL  </t>
  </si>
  <si>
    <t>SISA UYHD</t>
  </si>
  <si>
    <t>Penyetoran Sisa UYHD:</t>
  </si>
  <si>
    <t>TOTAL SP2D LS</t>
  </si>
  <si>
    <t>Pembina Utama Madya</t>
  </si>
  <si>
    <t>Lampiran: 1.a</t>
  </si>
  <si>
    <t>BELANJA KOTOR (JUMLAH 4+5)</t>
  </si>
  <si>
    <t>SP2D UP</t>
  </si>
  <si>
    <t>Lampiran: 2</t>
  </si>
  <si>
    <t>BULAN</t>
  </si>
  <si>
    <t>Jenis Pendapatan</t>
  </si>
  <si>
    <t>Jumlah</t>
  </si>
  <si>
    <t>Pajak Daerah</t>
  </si>
  <si>
    <t>Retribusi Daerah</t>
  </si>
  <si>
    <t>Lain-lain PAD yang Syah</t>
  </si>
  <si>
    <t>Lampiran : 5</t>
  </si>
  <si>
    <t>URAIAN / OBJEK BELANJA</t>
  </si>
  <si>
    <t>GU (Rp)</t>
  </si>
  <si>
    <t>TU (Rp)</t>
  </si>
  <si>
    <t>LS (Rp)</t>
  </si>
  <si>
    <t>Lampiran : 6</t>
  </si>
  <si>
    <t>DAFTAR PENYETORAN KEMBALI BELANJA (CONTRA POST BELANJA) BERDASARKAN JENIS BELANJA</t>
  </si>
  <si>
    <t>NO.</t>
  </si>
  <si>
    <t>Uraian / Objek Belanja</t>
  </si>
  <si>
    <t>Belanja Pegawai (BTL)</t>
  </si>
  <si>
    <t>Belanja Pegawai (Langsung)</t>
  </si>
  <si>
    <t>Belanja Barang dan Jasa</t>
  </si>
  <si>
    <t>Belanja Modal</t>
  </si>
  <si>
    <t>Tanah</t>
  </si>
  <si>
    <t>Peralatan dan Mesin</t>
  </si>
  <si>
    <t>Gedung dan Bangunan</t>
  </si>
  <si>
    <t>Jln, irigasi dan Jaringan</t>
  </si>
  <si>
    <t>Aset Tetap Lainnya</t>
  </si>
  <si>
    <t>JUMLAH</t>
  </si>
  <si>
    <t>Lampiran : 7</t>
  </si>
  <si>
    <t>Umur Piutang</t>
  </si>
  <si>
    <t>&lt; 1 th</t>
  </si>
  <si>
    <t>50%</t>
  </si>
  <si>
    <t>100%</t>
  </si>
  <si>
    <t>Lampiran : 8</t>
  </si>
  <si>
    <t>Uraian</t>
  </si>
  <si>
    <t>Lampiran : 9</t>
  </si>
  <si>
    <t>Lampiran : 10</t>
  </si>
  <si>
    <t>(Tidak Termasuk Sewa Rumah Dinas)</t>
  </si>
  <si>
    <t>Jumlah Pendapatan LRA</t>
  </si>
  <si>
    <t>Jumlah Pendapatan LO</t>
  </si>
  <si>
    <t>Jumlah Pendapatan Diterima Dimuka</t>
  </si>
  <si>
    <t>Rp.</t>
  </si>
  <si>
    <t>Lampiran : 11</t>
  </si>
  <si>
    <t>Jumlah Belanja LRA</t>
  </si>
  <si>
    <t>Jumlah Beban LO</t>
  </si>
  <si>
    <t>Jumlah Beban Bayar Dimuka</t>
  </si>
  <si>
    <t>Keterangan Beban Pegawai atau Beban Barang Jasa</t>
  </si>
  <si>
    <t>Premi Asuransi Kendaraan Dinas Inspektorat</t>
  </si>
  <si>
    <t>Lampiran : 13</t>
  </si>
  <si>
    <t>Nama Pihak Ketiga/PNS</t>
  </si>
  <si>
    <t>Belanja Pegawai</t>
  </si>
  <si>
    <t>Belanja Barang/Jasa</t>
  </si>
  <si>
    <t>NAMA</t>
  </si>
  <si>
    <t>SIP</t>
  </si>
  <si>
    <t>Sewa/bulan</t>
  </si>
  <si>
    <t>Penyetoran</t>
  </si>
  <si>
    <t>Jumlah Piutang Sewa</t>
  </si>
  <si>
    <t>Pendapatan Sewa Diterima Dimuka</t>
  </si>
  <si>
    <t>No</t>
  </si>
  <si>
    <t>TGL</t>
  </si>
  <si>
    <t>tgl</t>
  </si>
  <si>
    <t>Nama Penyetor</t>
  </si>
  <si>
    <t>Lampiran : 15</t>
  </si>
  <si>
    <t>KAB/KOTA</t>
  </si>
  <si>
    <t>PLAFON</t>
  </si>
  <si>
    <t>Jumlah Pembayaran</t>
  </si>
  <si>
    <t>Tunggakan</t>
  </si>
  <si>
    <t>Penyisihan</t>
  </si>
  <si>
    <t>&lt;1</t>
  </si>
  <si>
    <t>&gt;10</t>
  </si>
  <si>
    <t>Lampiran : 16</t>
  </si>
  <si>
    <t>Nama Barang</t>
  </si>
  <si>
    <t>Satuan</t>
  </si>
  <si>
    <t>Vol</t>
  </si>
  <si>
    <t>Harga Satuan</t>
  </si>
  <si>
    <t>Nilai (Rp)</t>
  </si>
  <si>
    <t>Barang Pakai Habis</t>
  </si>
  <si>
    <t>Bahan Material</t>
  </si>
  <si>
    <t>Barang Lainnya</t>
  </si>
  <si>
    <t>ALAT TULIS KANTOR (ATK)</t>
  </si>
  <si>
    <t>Foto Copy F4 70 gram</t>
  </si>
  <si>
    <t>rim</t>
  </si>
  <si>
    <t>Foto Copy A4 70 gram</t>
  </si>
  <si>
    <t>Doubel Folio Bergaris</t>
  </si>
  <si>
    <t>pak</t>
  </si>
  <si>
    <t>Pena Standar</t>
  </si>
  <si>
    <t>batang</t>
  </si>
  <si>
    <t>Tip Ex</t>
  </si>
  <si>
    <t>buah</t>
  </si>
  <si>
    <t>Buku tulis kwarto isi 100</t>
  </si>
  <si>
    <t>Buku Tulis Folio isi 100</t>
  </si>
  <si>
    <t>Ordener</t>
  </si>
  <si>
    <t>Klip Atom</t>
  </si>
  <si>
    <t>kotak</t>
  </si>
  <si>
    <t>Map Snel Hekter Plastik</t>
  </si>
  <si>
    <t>Kertas cf  9 x 11 3  ply NCR</t>
  </si>
  <si>
    <t>box</t>
  </si>
  <si>
    <t>Kertas cf  14 7/8 x 11 3 ply NCR</t>
  </si>
  <si>
    <t>Stapler No. 10</t>
  </si>
  <si>
    <t>Stapler No.3</t>
  </si>
  <si>
    <t>Pita RBC 2180</t>
  </si>
  <si>
    <t>Map luky hitam</t>
  </si>
  <si>
    <t>buku expedisi</t>
  </si>
  <si>
    <t>Binder clip. No.155</t>
  </si>
  <si>
    <t>Stabilo</t>
  </si>
  <si>
    <t>Map Inspektorat</t>
  </si>
  <si>
    <t>Map KKP</t>
  </si>
  <si>
    <t>Amplop Inspektorat uk. Folio</t>
  </si>
  <si>
    <t>Amplop Inspektorat uk. A3</t>
  </si>
  <si>
    <t xml:space="preserve">Amplop kesing Inspektorat </t>
  </si>
  <si>
    <t>buku</t>
  </si>
  <si>
    <t xml:space="preserve">Kwitansi </t>
  </si>
  <si>
    <t>Lokasi Barang</t>
  </si>
  <si>
    <t>A</t>
  </si>
  <si>
    <t>B</t>
  </si>
  <si>
    <t>-</t>
  </si>
  <si>
    <t>Lampiran : 19</t>
  </si>
  <si>
    <t>ASET TETAP</t>
  </si>
  <si>
    <t>TANAH</t>
  </si>
  <si>
    <t>PERALATAN DAN MESIN</t>
  </si>
  <si>
    <t>GEDUNG DAN BANGUNAN</t>
  </si>
  <si>
    <t>JALAN, IRIGASI, JARINGAN</t>
  </si>
  <si>
    <t>ASET TETAP LAINNYA</t>
  </si>
  <si>
    <t>ASET LAINNYA</t>
  </si>
  <si>
    <t>Lampiran : 21</t>
  </si>
  <si>
    <t>No, Tgl SP2D / Kwitansi</t>
  </si>
  <si>
    <t>No, Tgl Kontrak</t>
  </si>
  <si>
    <t>Nama Rekanan</t>
  </si>
  <si>
    <t>Jk Waktu Pelaksanaan</t>
  </si>
  <si>
    <t>No, Tgl BAST</t>
  </si>
  <si>
    <t>Panjang/Luas</t>
  </si>
  <si>
    <t>Merk/Type</t>
  </si>
  <si>
    <t>Jumlah Unit</t>
  </si>
  <si>
    <t>Total Harga</t>
  </si>
  <si>
    <t>Ket</t>
  </si>
  <si>
    <t>C</t>
  </si>
  <si>
    <t>D</t>
  </si>
  <si>
    <t>E</t>
  </si>
  <si>
    <t>F</t>
  </si>
  <si>
    <t>Lampiran : 22</t>
  </si>
  <si>
    <t>No. Tgl SP2D / Kwitansi</t>
  </si>
  <si>
    <t>No. Tgl Kontrak</t>
  </si>
  <si>
    <t>BM TANAH</t>
  </si>
  <si>
    <t>BM PERALATAN DAN MESIN</t>
  </si>
  <si>
    <t>BM GEDUNG DAN BANGUNAN</t>
  </si>
  <si>
    <t>BM JALAN, IRIGASI, JARINGAN</t>
  </si>
  <si>
    <t>BM ASET TETAP LAINNYA</t>
  </si>
  <si>
    <t>BM ASET LAINNYA</t>
  </si>
  <si>
    <t>Lampiran : 23</t>
  </si>
  <si>
    <t>URAIAN/DIKAPITALISIR KE JENIS ASET TETAP &amp; ASET LAINNYA</t>
  </si>
  <si>
    <t>No. tgl SP2D / Kwitansi</t>
  </si>
  <si>
    <t>No. tgl Kontrak</t>
  </si>
  <si>
    <t>NO. SK GUB/NAMA BARANG</t>
  </si>
  <si>
    <t>Peralatan &amp; Mesin</t>
  </si>
  <si>
    <t>Gedung &amp; Bangunan</t>
  </si>
  <si>
    <t>Jalan,Irigasi &amp; Jaringan</t>
  </si>
  <si>
    <t>Aset Tdk Berwujud</t>
  </si>
  <si>
    <t>Aset Tdk Bermanfaat</t>
  </si>
  <si>
    <t>Aset Dimanfaatkan pihak Lain</t>
  </si>
  <si>
    <t>Aset Dlm Penelusuran</t>
  </si>
  <si>
    <t>GABUNGAN</t>
  </si>
  <si>
    <t>APBD</t>
  </si>
  <si>
    <t>BLUD</t>
  </si>
  <si>
    <t>ANGGARAN</t>
  </si>
  <si>
    <t>REALISASI</t>
  </si>
  <si>
    <t>%</t>
  </si>
  <si>
    <t>PENDAPATAN</t>
  </si>
  <si>
    <t>Pendapatan Pajak Daerah</t>
  </si>
  <si>
    <t>Pendapatan Retribusi Daerah</t>
  </si>
  <si>
    <t>Pendapatan Hasil PKD</t>
  </si>
  <si>
    <t>Lain-lain PAD yang syah</t>
  </si>
  <si>
    <t>BELANJA</t>
  </si>
  <si>
    <t>BELANJA OPERASI</t>
  </si>
  <si>
    <t>Belanja Barang</t>
  </si>
  <si>
    <t>BELANJA MODAL</t>
  </si>
  <si>
    <t>Belanja Tanah</t>
  </si>
  <si>
    <t>Belanja Peralatan &amp; Mesin</t>
  </si>
  <si>
    <t>Belanja Gedung dan Bangunan</t>
  </si>
  <si>
    <t>Belanja Jln, irigasi, Jaringan</t>
  </si>
  <si>
    <t>Belanja Aset Tetap Lainnya</t>
  </si>
  <si>
    <t>KDP</t>
  </si>
  <si>
    <t>SURPLUS/DEFISIT</t>
  </si>
  <si>
    <t>SALDO KAS BLUD</t>
  </si>
  <si>
    <t>KEGIATAN OPERASIONAL</t>
  </si>
  <si>
    <t>Pendapatan Asli Daerah</t>
  </si>
  <si>
    <t>Jumlah Pendapatan Asli Daerah</t>
  </si>
  <si>
    <t>BEBAN</t>
  </si>
  <si>
    <t>Beban Penyusutan &amp; Amortisasi</t>
  </si>
  <si>
    <t>Beban Penyisihan Piutang</t>
  </si>
  <si>
    <t>Lampiran : 27</t>
  </si>
  <si>
    <t>LRA</t>
  </si>
  <si>
    <t>LO</t>
  </si>
  <si>
    <t>Selisih</t>
  </si>
  <si>
    <t>Keterangan</t>
  </si>
  <si>
    <t>Lain-Lain PAD Yang Sah</t>
  </si>
  <si>
    <t>Belanja/Beban Pegawai</t>
  </si>
  <si>
    <t>Utang Belanja Tahun 2015:</t>
  </si>
  <si>
    <t>- Utang Belanja Pegawai</t>
  </si>
  <si>
    <t>Utang Belanja Tahun 2016:</t>
  </si>
  <si>
    <t>- Utang Belanja Pegawai (Tunda)</t>
  </si>
  <si>
    <t>- Utang Belanja Pegawai (Kekurangan Gaji)</t>
  </si>
  <si>
    <t>Selisih Utang Belanja Pegawai Tahun 2015 dan 2016</t>
  </si>
  <si>
    <t>Belanja/Beban Barang &amp; Jasa</t>
  </si>
  <si>
    <t xml:space="preserve">Berupa Selisih pencatatan  (Jurnal Penyesuaian) </t>
  </si>
  <si>
    <t>Yang terdiri dari :</t>
  </si>
  <si>
    <t>- PERSEDIAAN</t>
  </si>
  <si>
    <t>Selisih Penyesuaian Persediaan Semester 1 &amp; 2</t>
  </si>
  <si>
    <t>a. Semester 1</t>
  </si>
  <si>
    <t>b. Semester 2</t>
  </si>
  <si>
    <t>- UTANG BARANG DAN JASA</t>
  </si>
  <si>
    <t>a. Selisih Utang Barang dan Jasa (Penyesuaian</t>
  </si>
  <si>
    <t>Semester I - Semester II)</t>
  </si>
  <si>
    <t>Utang  Barang dan Jasa Semester I :</t>
  </si>
  <si>
    <t>- Beban Telepon</t>
  </si>
  <si>
    <t>- Beban PDAM</t>
  </si>
  <si>
    <t>- Beban Listrik</t>
  </si>
  <si>
    <t>Utang  Barang dan Jasa Semester II :</t>
  </si>
  <si>
    <t>Jumlah Selisih LRA dan LO</t>
  </si>
  <si>
    <t>Belanja Modal hanya terdapat di Laporan Realisasi Anggaran bukan merupakan komponen dari Laporan Operasional</t>
  </si>
  <si>
    <t>Berupa selisih pencatatan Beban Penyusutan dan Amortisasi Tahun 2016 (Jurnal Penyesuaian)</t>
  </si>
  <si>
    <t>Jumlah Belanja/Beban</t>
  </si>
  <si>
    <t>Surplus/Defisit</t>
  </si>
  <si>
    <t>Lampiran : 28</t>
  </si>
  <si>
    <t>Tanggal</t>
  </si>
  <si>
    <t>Kode Rek</t>
  </si>
  <si>
    <t>Debet</t>
  </si>
  <si>
    <t>Kredit</t>
  </si>
  <si>
    <t>Beban Persediaan Alat Tulis Kantor</t>
  </si>
  <si>
    <t>9.1.2.01.0001</t>
  </si>
  <si>
    <t>Persediaan ATK</t>
  </si>
  <si>
    <t>1.1.7.01.0001</t>
  </si>
  <si>
    <t>Keterangan:</t>
  </si>
  <si>
    <t>Berita Acara Stock Opname :</t>
  </si>
  <si>
    <t>Persediaan Per 31 Desember 2015</t>
  </si>
  <si>
    <t>Persediaan Per 30 Juni 2016</t>
  </si>
  <si>
    <t>Selisih Persediaan</t>
  </si>
  <si>
    <t>Utang Belanja Barang dan Jasa</t>
  </si>
  <si>
    <t>2.1.6.05.0001</t>
  </si>
  <si>
    <t>Beban Telepone</t>
  </si>
  <si>
    <t>9.1.2.03.0001</t>
  </si>
  <si>
    <t>Beban Jasa Air</t>
  </si>
  <si>
    <t>9.1.2.03.0002</t>
  </si>
  <si>
    <t>Beban Jasa Listrik</t>
  </si>
  <si>
    <t>9.1.2.03.0003</t>
  </si>
  <si>
    <t>Jurnal Balik Utang Barang Jasa Bulan Juni 2016:</t>
  </si>
  <si>
    <t xml:space="preserve">Biaya Telepon </t>
  </si>
  <si>
    <t>Biaya PDAM</t>
  </si>
  <si>
    <t>Biaya Listrik</t>
  </si>
  <si>
    <t xml:space="preserve">Jumlah </t>
  </si>
  <si>
    <t>Beban Jasa Premi Asuransi Barang Milik Daerah</t>
  </si>
  <si>
    <t>9.1.2.04.0002</t>
  </si>
  <si>
    <t>Beban Jasa Dibayar Dimuka</t>
  </si>
  <si>
    <t>1.1.6.03.01</t>
  </si>
  <si>
    <t>Berdasarkan Bukti Pembayaran (Polis Asuransi):</t>
  </si>
  <si>
    <t xml:space="preserve">Beban dibayar dimuka atas premi asuransi kendaraan 2016 </t>
  </si>
  <si>
    <t>untuk 9 bulan (Januari s.d Sept 2016).</t>
  </si>
  <si>
    <t>Beban s.d Juni 2016 : 6/12 x 43.246.765</t>
  </si>
  <si>
    <t>Sisa yang masih belum menjadi beban</t>
  </si>
  <si>
    <t>Utang Belanja Pegawai</t>
  </si>
  <si>
    <t>2.1.5.01.0002</t>
  </si>
  <si>
    <t>Tambahan Penghasilan Berdasarkan Beban Kerja-LO</t>
  </si>
  <si>
    <t>9.1.1.02.0001</t>
  </si>
  <si>
    <t>Jurnal balik utang belanja pegawai</t>
  </si>
  <si>
    <t>- Bulan November 2015</t>
  </si>
  <si>
    <t>- Bulan Desember 2015</t>
  </si>
  <si>
    <t>Peralatan dan mesin</t>
  </si>
  <si>
    <t>1.3.2.36.01</t>
  </si>
  <si>
    <t>Ekuitas</t>
  </si>
  <si>
    <t>3.1.1.01.01</t>
  </si>
  <si>
    <t>Akumulasi penyusutan peralatan dan mesin</t>
  </si>
  <si>
    <t>1.3.7.01.34</t>
  </si>
  <si>
    <t>Mutasi antar SKPD (hibah peralatan simaya dari Biro Humas berupa</t>
  </si>
  <si>
    <t>Scanner dan Smartphone Th perolehan 2015</t>
  </si>
  <si>
    <t>- Scanner</t>
  </si>
  <si>
    <t>- Smartphone Asus</t>
  </si>
  <si>
    <t>Total harga perolehan Aset</t>
  </si>
  <si>
    <t>Akumulasi penyusutan th 2015</t>
  </si>
  <si>
    <t>SUB JUMLAH 1</t>
  </si>
  <si>
    <t>31 Des 2016</t>
  </si>
  <si>
    <t>Persediaan per 31 Desember 2016</t>
  </si>
  <si>
    <t>Persediaan per 30 Juni 2016</t>
  </si>
  <si>
    <t>Berdasarkan Bukti Pembayaran Bulan Desember 2016:</t>
  </si>
  <si>
    <t>Biaya Telepon</t>
  </si>
  <si>
    <t>Berdasarkan Bukti Pembayaran (Polis Asuransi) Tahun 2015:</t>
  </si>
  <si>
    <t>Beban dibayar dimuka atas premi asuransi kendaraan 2015</t>
  </si>
  <si>
    <t>Untuk Periode 12 Oktober 2015 s/d 12 Oktober 2016.</t>
  </si>
  <si>
    <t>Beban Bulan Juli s.d Sept Tahun 2016 : 3/12 x 43.246.765</t>
  </si>
  <si>
    <t xml:space="preserve">Pembayaran Asuransi Kendaraan Dinas Sebesar </t>
  </si>
  <si>
    <t>Untuk Periode 12 Oktober 2016 s/d 12 Oktober 2017</t>
  </si>
  <si>
    <t>Beban Tahun 2016 : 3/12 x 43.246.765</t>
  </si>
  <si>
    <t>Beban Penyusutan Peralatan dan Mesin</t>
  </si>
  <si>
    <t>9.1.7.02.0034</t>
  </si>
  <si>
    <t>Beban Penyusutan Gedung dan Bangunan</t>
  </si>
  <si>
    <t>9.1.7.01.0012</t>
  </si>
  <si>
    <t>Akumulasi Penyusutan Peralatan dan Mesin</t>
  </si>
  <si>
    <t>Akumulasi Penyusutan Gedung dan Bangunan</t>
  </si>
  <si>
    <t>1.3.7.02.11</t>
  </si>
  <si>
    <t>Beban Penyusutan Aset Tetap Tahun 2015:</t>
  </si>
  <si>
    <t>- Peralatan dan Mesin</t>
  </si>
  <si>
    <t>- Gedung dan Bangunan</t>
  </si>
  <si>
    <t xml:space="preserve">Koreksi jumlah akumulasi penyusutan peralatan dan mesin pada </t>
  </si>
  <si>
    <t>SIMBADA Tahun 2015 dan 2016</t>
  </si>
  <si>
    <t>Beban Amortisasi Aset Tidak Berwujud</t>
  </si>
  <si>
    <t>9.1.7.04.0005</t>
  </si>
  <si>
    <t>Akumulasi Amortisasi Aset Tak Berwujud</t>
  </si>
  <si>
    <t>1.5.3.06.05</t>
  </si>
  <si>
    <t xml:space="preserve">Beban Amortisasi Aset Tidak Berwujud Tahun 2016 sebesar </t>
  </si>
  <si>
    <t>Rp. 4.950.000,-</t>
  </si>
  <si>
    <t>Utang Belanja Pegawai (Tambahan penghasilan Berdasarkan</t>
  </si>
  <si>
    <t>Beban Kerja-LO)</t>
  </si>
  <si>
    <t>- Bulan November 2016</t>
  </si>
  <si>
    <t>- Bulan Desember 2016</t>
  </si>
  <si>
    <t>Gaji Pokok PNS/Uang Representasi</t>
  </si>
  <si>
    <t>9.1.1.01.0001</t>
  </si>
  <si>
    <t>Tunjangan Keluarga</t>
  </si>
  <si>
    <t>9.1.1.01.0002</t>
  </si>
  <si>
    <t>Tunjangan Fungsional</t>
  </si>
  <si>
    <t>9.1.1.01.0004</t>
  </si>
  <si>
    <t>Tunjangan PPh Pasal 21</t>
  </si>
  <si>
    <t>9.1.1.01.0007</t>
  </si>
  <si>
    <t>Pembulatan</t>
  </si>
  <si>
    <t>9.1.1.01.0008</t>
  </si>
  <si>
    <t>Utang Belanja Pegawai atas kekurangan gaji (Kenaikan Pangkat)</t>
  </si>
  <si>
    <t>Pegawai Inspektorat Provinsi Sumatera Barat sebanyak 16 pegawai</t>
  </si>
  <si>
    <t>(38 Jiwa)</t>
  </si>
  <si>
    <t>Koreksi selisih jumlahAkumulasi Penyusutan Gedung dan Bangunan Antara Aplikasi SIPKD dan SIMBADA</t>
  </si>
  <si>
    <t>Tahun 2016</t>
  </si>
  <si>
    <t>SUB JUMLAH 2</t>
  </si>
  <si>
    <t>TOTAL</t>
  </si>
  <si>
    <t>PEMERINTAH PROVINSI SUMATERA BARAT</t>
  </si>
  <si>
    <t>N E R A C A</t>
  </si>
  <si>
    <t>ASET</t>
  </si>
  <si>
    <t>ASET LANCAR</t>
  </si>
  <si>
    <t>Kas di Bendahara Pengeluaran</t>
  </si>
  <si>
    <t>Kas di Bendahara Penerimaan</t>
  </si>
  <si>
    <t>Piutang Pajak</t>
  </si>
  <si>
    <t>Bagian lancar Tagihan Penjualan Angsuran</t>
  </si>
  <si>
    <t>Piutang Retribusi</t>
  </si>
  <si>
    <t>Persediaan</t>
  </si>
  <si>
    <t>Jumlah Aset Lancar</t>
  </si>
  <si>
    <t>Bangunan Gedung</t>
  </si>
  <si>
    <t>Jalan, Irigasi dan Jaringan</t>
  </si>
  <si>
    <t>Aset tetap lainnya</t>
  </si>
  <si>
    <t>Konstruksi dalam Pengerjaan</t>
  </si>
  <si>
    <t>Akumulasi Penyusutan</t>
  </si>
  <si>
    <t>Jumlah Aset Tetap</t>
  </si>
  <si>
    <t>Aset tidak berwujud</t>
  </si>
  <si>
    <t>Aset yang tidak bermanfaat</t>
  </si>
  <si>
    <t>Amortisasi</t>
  </si>
  <si>
    <t>Jumlah Aset lainnya</t>
  </si>
  <si>
    <t>JUMLAH ASET</t>
  </si>
  <si>
    <t>KEWAJIBAN DAN EKUITAS DANA</t>
  </si>
  <si>
    <t>KEWAJIBAN JANGKA PENDEK</t>
  </si>
  <si>
    <t>Utang perhitungan pihak ketiga</t>
  </si>
  <si>
    <t>Pendapatan yang ditangguhkan</t>
  </si>
  <si>
    <t>Utang jangka pendek lainnya</t>
  </si>
  <si>
    <t>Jumlah kewajiban jangka pendek</t>
  </si>
  <si>
    <t>JUMLAH KEWAJIBAN</t>
  </si>
  <si>
    <t xml:space="preserve">EKUITAS </t>
  </si>
  <si>
    <t>- Ekuitas</t>
  </si>
  <si>
    <t>- Surplus/Defisit - LO</t>
  </si>
  <si>
    <t>EKUITAS SAL</t>
  </si>
  <si>
    <t>Perubahan SAL</t>
  </si>
  <si>
    <t>Surplus Defisit - LRA</t>
  </si>
  <si>
    <t>Ekuitas Untuk Dikonsolidasikan</t>
  </si>
  <si>
    <t>R/K (M) PPKD</t>
  </si>
  <si>
    <t>R/K (K) PPKD</t>
  </si>
  <si>
    <t>Jumlah Ekuitas</t>
  </si>
  <si>
    <t>JUMLAH KEWAJIBAN DAN EKUITAS</t>
  </si>
  <si>
    <t>LAPORAN PERUBAHAN EKUITAS</t>
  </si>
  <si>
    <t>Ekuitas Awal</t>
  </si>
  <si>
    <t>Koreksi Ekuitas</t>
  </si>
  <si>
    <t>Surplus/Defisit LO</t>
  </si>
  <si>
    <t>Dampak Kumulatif Perubahan Kebijakan/Kesalahan Mendasar</t>
  </si>
  <si>
    <t>RK PPKD</t>
  </si>
  <si>
    <t>Ekuitas Akhir</t>
  </si>
  <si>
    <t xml:space="preserve">LAPORAN REALISASI ANGGARAN PENDAPATAN DAN BELANJA DAERAH </t>
  </si>
  <si>
    <t>(VERSI PERMENDAGRI NO. 64 TAHUN 2013)</t>
  </si>
  <si>
    <t>Realisasi 2016</t>
  </si>
  <si>
    <t>Sisa Anggaran (Rp)</t>
  </si>
  <si>
    <t>PENDAPATAN ASLI DAERAH</t>
  </si>
  <si>
    <t>Lain-lain PAD yang Sah</t>
  </si>
  <si>
    <t>JUMLAH PENDAPATAN</t>
  </si>
  <si>
    <t>Jumlah Belanja Operasional</t>
  </si>
  <si>
    <t>Belanja Peralatan dan Mesin</t>
  </si>
  <si>
    <t>Belanja Jalan, Irigasi dan Jaringan</t>
  </si>
  <si>
    <t>Jumlah Belanja Modal</t>
  </si>
  <si>
    <t>Jumlah Belanja</t>
  </si>
  <si>
    <t>LAPORAN REALISASI ANGGARAN PENDAPATAN DAN BELANJA DAERAH</t>
  </si>
  <si>
    <t>(versi PERMENDAGRI 13)</t>
  </si>
  <si>
    <t>Sisa Anggaran</t>
  </si>
  <si>
    <t>Belanja Langsung</t>
  </si>
  <si>
    <t>Belanja Tidak Langsung</t>
  </si>
  <si>
    <t>LAPORAN OPERASIONAL</t>
  </si>
  <si>
    <t>(PERMENDAGRI 64 TAHUN 2013)</t>
  </si>
  <si>
    <t>Kode rekening</t>
  </si>
  <si>
    <t>2016</t>
  </si>
  <si>
    <t>KENAIKAN / PENURUNAN</t>
  </si>
  <si>
    <t>8</t>
  </si>
  <si>
    <t>8.1</t>
  </si>
  <si>
    <t>8.1.1</t>
  </si>
  <si>
    <t>Pajak Daerah-LO</t>
  </si>
  <si>
    <t>8.1.2</t>
  </si>
  <si>
    <t>Retribusi Daerah-LO</t>
  </si>
  <si>
    <t>8.1.3</t>
  </si>
  <si>
    <t>Hasil Pengelolaan Kekayaan Daerah yang Dipisahkan-LO</t>
  </si>
  <si>
    <t>8.1.4</t>
  </si>
  <si>
    <t>Lain-lain PAD yang Sah-LO</t>
  </si>
  <si>
    <t>9.1</t>
  </si>
  <si>
    <t>BEBAN OPERASI</t>
  </si>
  <si>
    <t>9.1.1</t>
  </si>
  <si>
    <t>Beban Pegawai</t>
  </si>
  <si>
    <t>9.1.2</t>
  </si>
  <si>
    <t>Beban Barang dan Jasa</t>
  </si>
  <si>
    <t>9.1.7</t>
  </si>
  <si>
    <t>Beban Penyusutan dan Amortisasi</t>
  </si>
  <si>
    <t>9.1.8</t>
  </si>
  <si>
    <t>Jumlah Beban Operasi</t>
  </si>
  <si>
    <t xml:space="preserve">JUMLAH SURPLUS/DEFISIT OPERASIONAL </t>
  </si>
  <si>
    <t>INSPEKTORAT DAERAH PROVINSI SUMATERA BARAT</t>
  </si>
  <si>
    <t xml:space="preserve">DAFTAR PENYETORAN KEMBALI BELANJA (CONTRA POST BELANJA) BERDASARKAN GU/TU/LS </t>
  </si>
  <si>
    <t xml:space="preserve">INSPEKTUR </t>
  </si>
  <si>
    <t xml:space="preserve"> </t>
  </si>
  <si>
    <t>INSPEKTORAT DAERAH  PROVINSI SUMATERA BARAT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</si>
  <si>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</si>
  <si>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DAFTAR REALISASI SP2D, SPJ DAN SISA UYHD TAHUN 2017</t>
  </si>
  <si>
    <t>Drs. H. MARDI, MM</t>
  </si>
  <si>
    <t>Nip. 19601211 198203 1 007</t>
  </si>
  <si>
    <t>Padang,   31 Desember 2017</t>
  </si>
  <si>
    <t>- Tanggal</t>
  </si>
  <si>
    <t>DAFTAR REKAPITULASI PENDAPATAN LRA TAHUN 2017</t>
  </si>
  <si>
    <t>DAFTAR PIUTANG PAJAK DAN PENYISIHANNYA PER 31 DESEMBER 2017</t>
  </si>
  <si>
    <t>Jumlah Piutang Per 31 Des 2017</t>
  </si>
  <si>
    <t>1-2 th</t>
  </si>
  <si>
    <t>&gt; 2 sd 5 th</t>
  </si>
  <si>
    <t>&gt; 5 th</t>
  </si>
  <si>
    <t>Jumlah Penyisihan Piutang</t>
  </si>
  <si>
    <t>DAFTAR PIUTANG RETRIBUSI &amp; PENYISIHANNYA PER 31 DESEMBER 2017</t>
  </si>
  <si>
    <t>Jumlah Piutang Per 31 DES 2017</t>
  </si>
  <si>
    <t>&lt; 1 Bln</t>
  </si>
  <si>
    <t>1-3 bln</t>
  </si>
  <si>
    <t>3-12 Bln</t>
  </si>
  <si>
    <t>&gt; 12 Bln</t>
  </si>
  <si>
    <t>DAFTAR PIUTANG LAIN-LAIN PAD YANG SAH DAN PENYISIHANNYA PER 31 DESEMBER 2017</t>
  </si>
  <si>
    <t>Jumlah Piutang Per 31 Desember 2017</t>
  </si>
  <si>
    <t>1-4 Bln</t>
  </si>
  <si>
    <t>DAFTAR PENDAPATAN DITERIMA DIMUKA PER 31 DESEMBER 2017</t>
  </si>
  <si>
    <t>DAFTAR BEBAN BAYAR DIMUKA PER 31 DESEMBER 2017</t>
  </si>
  <si>
    <t>DAFTAR HUTANG BELANJA PER 31 DESEMBER 2017</t>
  </si>
  <si>
    <t>Lampiran : 14</t>
  </si>
  <si>
    <t>DAFTAR PENERIMAAN RETRIBUSI PEMAKAIAN KEKAYAAN DAERAH - SEWA RUMAH DINAS TAHUN 2017</t>
  </si>
  <si>
    <t>DAFTAR INVESTASI NON PERMANEN (DANA BERGULIR) BESERTA PENYISIHANNYA PER 31 DESEMBER 2017</t>
  </si>
  <si>
    <t>Pembayaran s/d 2015</t>
  </si>
  <si>
    <t>Pembayaran 2017</t>
  </si>
  <si>
    <t>DAFTAR PERSEDIAAN PER 31 DESEMBER 2017</t>
  </si>
  <si>
    <t>DASAR PENILAIAN ASET</t>
  </si>
  <si>
    <t>Nilai Pada Saat Neraca Awal Tahun 2005</t>
  </si>
  <si>
    <t>Nilai Appraisal 2011</t>
  </si>
  <si>
    <t>Nilai Appraisal 2012</t>
  </si>
  <si>
    <t>Nilai Appraisal 2013</t>
  </si>
  <si>
    <t>Nilai Appraisal 2014</t>
  </si>
  <si>
    <t>KONSTRUKSI DALAM PENGERJAAN</t>
  </si>
  <si>
    <t>ASET TIDAK BERWUJUD</t>
  </si>
  <si>
    <t>ASET TIDAK BERMANFAAT</t>
  </si>
  <si>
    <t>ASET DIMANFAATKAN PIHAK LAIN</t>
  </si>
  <si>
    <t>ASET DALAM PENELUSURAN</t>
  </si>
  <si>
    <t>DAFTAR REKAPITULASI NILAI ASET TETAP DAN ASET LAINNYA PER 31 DESEMBER 2017</t>
  </si>
  <si>
    <t>SALDO PER 31 DES 2017</t>
  </si>
  <si>
    <t>Nilai Appraisal 2017</t>
  </si>
  <si>
    <t>Harga Pembelian Tahun 2006 s/d 2017</t>
  </si>
  <si>
    <t>DAFTAR BELANJA MODAL TAHUN 2017</t>
  </si>
  <si>
    <t>(DAFTAR PENGADAAN ASET TETAP DAN ASET LAINNYA TAHUN 2017)</t>
  </si>
  <si>
    <t>DAFTAR BELANJA MODAL YANG TIDAK DIKAPITALISIR TAHUN 2017</t>
  </si>
  <si>
    <t>DAFTAR BELANJA BARANG DAN JASA YANG DIKAPITALISIR TAHUN 2017</t>
  </si>
  <si>
    <t>Lampiran : 24</t>
  </si>
  <si>
    <t>DAFTAR PENGHAPUSAN ASET TETAP DAN ASET LAINNYA TAHUN 2017</t>
  </si>
  <si>
    <t>Lampiran: 26.a</t>
  </si>
  <si>
    <t>DAFTAR LAPORAN REALISASI ANGGARAN  APBD DAN BLUD TAHUN 2017</t>
  </si>
  <si>
    <t>Saldo Awal per 1 Jan 2017</t>
  </si>
  <si>
    <t>Saldo Akhir per 31 Des 2017</t>
  </si>
  <si>
    <t>Lampiran: 26.b</t>
  </si>
  <si>
    <t>DAFTAR LAPORAN OPERASIONAL APBD DAN BLUD TAHUN 2017</t>
  </si>
  <si>
    <t>Beban Barang &amp; Jasa</t>
  </si>
  <si>
    <t>Jumlah Beban</t>
  </si>
  <si>
    <t>SURPLUS/DEFISIT LO</t>
  </si>
  <si>
    <t>PENJELASAN PERBEDAAN LRA DAN LO TAHUN 2017</t>
  </si>
  <si>
    <t>JURNAL PENYESUAIAN TAHUN 2017</t>
  </si>
  <si>
    <t>Semester I Tahun 2017</t>
  </si>
  <si>
    <t>Semester II Tahun 2017</t>
  </si>
  <si>
    <t>Per 31 DESEMBER 2017 DAN 2016</t>
  </si>
  <si>
    <t>INSPEKTORAT</t>
  </si>
  <si>
    <t xml:space="preserve">INSPEKTORAT </t>
  </si>
  <si>
    <t>BULAN DESEMBER TAHUN ANGGARAN 2017</t>
  </si>
  <si>
    <t>Anggaran 2017</t>
  </si>
  <si>
    <t>Realisasi 2017</t>
  </si>
  <si>
    <t>PER 31 DESEMBER TAHUN ANGGARAN 2017</t>
  </si>
  <si>
    <t>DESEMBER TAHUN ANGGARAN 2017</t>
  </si>
  <si>
    <t>2017</t>
  </si>
  <si>
    <t>PER 31 DESEMBER 2017</t>
  </si>
  <si>
    <t>HVS A3</t>
  </si>
  <si>
    <t>Box file</t>
  </si>
  <si>
    <t>Blanko SPPD</t>
  </si>
  <si>
    <t>Amplop Dinas Sekda</t>
  </si>
  <si>
    <t>Amplop Dinas Gubernur</t>
  </si>
  <si>
    <t>Buku Peraturan dan Umum</t>
  </si>
  <si>
    <t>Aula Inspektorat</t>
  </si>
  <si>
    <t>Ruang Rapat &amp; Aula Inspektorat</t>
  </si>
  <si>
    <t>Pustaka Inspektorat</t>
  </si>
  <si>
    <t>Pegawai Inspektorat Prov. Sumbar</t>
  </si>
  <si>
    <t>Tambahan Penghasilan Berdasarkan Beban Kerja Bulan November 2017</t>
  </si>
  <si>
    <t>Tambahan Penghasilan Berdasarkan Beban Kerja Bulan Desember 2017</t>
  </si>
  <si>
    <t>PLN</t>
  </si>
  <si>
    <t>PDAM</t>
  </si>
  <si>
    <t>Telkom</t>
  </si>
  <si>
    <t>Tagihan Listrik Bulan Desember 2017</t>
  </si>
  <si>
    <t>Tagihan Air  Bulan Desember 2017</t>
  </si>
  <si>
    <t>Tagihan Telepon Bulan Desember 2017</t>
  </si>
  <si>
    <t>Partisi Ruangan Rapat Pimpinan</t>
  </si>
  <si>
    <t>005/SPK-PAR/INSP-PBJ/VIII-2017, 21 Agustus 2017</t>
  </si>
  <si>
    <t>CV. TUNAS JAYA</t>
  </si>
  <si>
    <t>Premi Asuransi Gedung Inspektorat</t>
  </si>
  <si>
    <t>Polis untuk periode 12 Oktober 2017 s.d 12 Oktober 2018</t>
  </si>
  <si>
    <t>Polis untuk periode 8 Desember 2017 s.d 8 Desember 2018</t>
  </si>
  <si>
    <t>Kwitansi No. 1139/36 tanggal 29 Sept 2017</t>
  </si>
  <si>
    <t>PT. AIRMAS JBROS TEKNOLOGI</t>
  </si>
  <si>
    <t>GRAMEDIA</t>
  </si>
  <si>
    <t>SARI ANGGREK</t>
  </si>
  <si>
    <t>1479/46 Tgl 28-11-2017</t>
  </si>
  <si>
    <t>1479/46 tgl 28-11-2017</t>
  </si>
  <si>
    <t>968/31 Tgl 30-08-2017</t>
  </si>
  <si>
    <t>1246/39 Tgl 12-10-2017</t>
  </si>
  <si>
    <t>1247/40 Tgl 12-10-2017</t>
  </si>
  <si>
    <t>Epson Projector EB-X300</t>
  </si>
  <si>
    <t>Brite Manual 120 Inch</t>
  </si>
  <si>
    <t xml:space="preserve">Infokus </t>
  </si>
  <si>
    <t xml:space="preserve">Layar infokus </t>
  </si>
  <si>
    <t>- Tanggal 5 Januari 2017</t>
  </si>
  <si>
    <t>- Tanggal  29 Desember 2017</t>
  </si>
  <si>
    <t>Penyetoran Contra Post</t>
  </si>
  <si>
    <t>Pertalite</t>
  </si>
  <si>
    <t>Liter</t>
  </si>
  <si>
    <t>CETAK</t>
  </si>
  <si>
    <t>BAHAN BAKAR MINYAK (BBM)</t>
  </si>
</sst>
</file>

<file path=xl/styles.xml><?xml version="1.0" encoding="utf-8"?>
<styleSheet xmlns="http://schemas.openxmlformats.org/spreadsheetml/2006/main">
  <numFmts count="8">
    <numFmt numFmtId="42" formatCode="_(&quot;Rp&quot;* #,##0_);_(&quot;Rp&quot;* \(#,##0\);_(&quot;Rp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[$-409]d\-mmm\-yy;@"/>
    <numFmt numFmtId="166" formatCode="#,##0;[Red]#,##0"/>
    <numFmt numFmtId="167" formatCode="[$-409]d\-mmm\-yyyy;@"/>
    <numFmt numFmtId="168" formatCode="_(* #,##0.00_);_(* \(#,##0.00\);_(* &quot;-&quot;_);_(@_)"/>
  </numFmts>
  <fonts count="4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sz val="12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Calibri"/>
      <family val="2"/>
      <charset val="1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Arial"/>
      <family val="2"/>
    </font>
    <font>
      <sz val="10"/>
      <color rgb="FFFF0000"/>
      <name val="Arial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2"/>
      <name val="Times New Roman"/>
      <family val="1"/>
    </font>
    <font>
      <i/>
      <sz val="10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 Narrow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14">
    <xf numFmtId="0" fontId="0" fillId="0" borderId="0" xfId="0"/>
    <xf numFmtId="41" fontId="0" fillId="0" borderId="0" xfId="1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1" fontId="0" fillId="0" borderId="1" xfId="1" applyFont="1" applyBorder="1"/>
    <xf numFmtId="0" fontId="0" fillId="0" borderId="2" xfId="0" applyBorder="1"/>
    <xf numFmtId="0" fontId="0" fillId="0" borderId="3" xfId="0" applyBorder="1"/>
    <xf numFmtId="0" fontId="0" fillId="0" borderId="2" xfId="0" quotePrefix="1" applyBorder="1"/>
    <xf numFmtId="42" fontId="0" fillId="0" borderId="3" xfId="1" applyNumberFormat="1" applyFon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42" fontId="0" fillId="0" borderId="1" xfId="1" applyNumberFormat="1" applyFont="1" applyBorder="1"/>
    <xf numFmtId="42" fontId="0" fillId="0" borderId="1" xfId="1" applyNumberFormat="1" applyFont="1" applyFill="1" applyBorder="1"/>
    <xf numFmtId="0" fontId="3" fillId="0" borderId="1" xfId="0" applyFont="1" applyBorder="1" applyAlignment="1">
      <alignment horizontal="center"/>
    </xf>
    <xf numFmtId="41" fontId="3" fillId="0" borderId="1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42" fontId="0" fillId="0" borderId="0" xfId="0" applyNumberFormat="1"/>
    <xf numFmtId="0" fontId="5" fillId="0" borderId="2" xfId="0" quotePrefix="1" applyFont="1" applyBorder="1"/>
    <xf numFmtId="0" fontId="6" fillId="0" borderId="0" xfId="0" applyFont="1"/>
    <xf numFmtId="41" fontId="0" fillId="0" borderId="1" xfId="1" applyFont="1" applyBorder="1" applyAlignment="1">
      <alignment horizontal="center"/>
    </xf>
    <xf numFmtId="0" fontId="0" fillId="0" borderId="1" xfId="0" applyBorder="1"/>
    <xf numFmtId="41" fontId="0" fillId="0" borderId="1" xfId="0" applyNumberFormat="1" applyBorder="1"/>
    <xf numFmtId="41" fontId="3" fillId="0" borderId="1" xfId="0" applyNumberFormat="1" applyFont="1" applyBorder="1"/>
    <xf numFmtId="0" fontId="3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17" fontId="6" fillId="0" borderId="5" xfId="0" applyNumberFormat="1" applyFont="1" applyBorder="1"/>
    <xf numFmtId="0" fontId="7" fillId="0" borderId="5" xfId="0" applyFont="1" applyBorder="1"/>
    <xf numFmtId="41" fontId="7" fillId="0" borderId="5" xfId="1" applyFont="1" applyBorder="1"/>
    <xf numFmtId="0" fontId="7" fillId="0" borderId="6" xfId="0" quotePrefix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41" fontId="7" fillId="0" borderId="6" xfId="1" applyFont="1" applyBorder="1" applyAlignment="1">
      <alignment vertical="top" wrapText="1"/>
    </xf>
    <xf numFmtId="41" fontId="7" fillId="0" borderId="7" xfId="0" applyNumberFormat="1" applyFont="1" applyBorder="1" applyAlignment="1">
      <alignment vertical="top" wrapText="1"/>
    </xf>
    <xf numFmtId="41" fontId="3" fillId="0" borderId="1" xfId="1" applyFont="1" applyBorder="1"/>
    <xf numFmtId="0" fontId="3" fillId="0" borderId="1" xfId="0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0" fillId="0" borderId="5" xfId="0" applyBorder="1" applyAlignment="1">
      <alignment horizontal="center"/>
    </xf>
    <xf numFmtId="0" fontId="6" fillId="0" borderId="5" xfId="0" applyFont="1" applyBorder="1"/>
    <xf numFmtId="41" fontId="8" fillId="0" borderId="5" xfId="1" applyFont="1" applyBorder="1"/>
    <xf numFmtId="0" fontId="0" fillId="0" borderId="5" xfId="0" applyBorder="1"/>
    <xf numFmtId="0" fontId="0" fillId="0" borderId="6" xfId="0" applyBorder="1" applyAlignment="1">
      <alignment horizontal="center" vertical="center" wrapText="1"/>
    </xf>
    <xf numFmtId="41" fontId="9" fillId="0" borderId="6" xfId="1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41" fontId="5" fillId="0" borderId="5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3" xfId="0" applyFont="1" applyBorder="1" applyAlignment="1">
      <alignment horizontal="center"/>
    </xf>
    <xf numFmtId="41" fontId="10" fillId="0" borderId="1" xfId="0" applyNumberFormat="1" applyFont="1" applyBorder="1"/>
    <xf numFmtId="41" fontId="0" fillId="0" borderId="0" xfId="0" applyNumberFormat="1"/>
    <xf numFmtId="0" fontId="0" fillId="0" borderId="0" xfId="0" applyAlignment="1">
      <alignment horizontal="center" vertical="center" wrapText="1"/>
    </xf>
    <xf numFmtId="0" fontId="3" fillId="0" borderId="11" xfId="0" applyFont="1" applyBorder="1"/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41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1" fontId="14" fillId="0" borderId="1" xfId="1" applyFont="1" applyBorder="1"/>
    <xf numFmtId="0" fontId="14" fillId="0" borderId="0" xfId="0" applyFont="1"/>
    <xf numFmtId="41" fontId="12" fillId="0" borderId="0" xfId="1" applyFont="1" applyBorder="1" applyAlignment="1"/>
    <xf numFmtId="41" fontId="12" fillId="0" borderId="0" xfId="1" applyFont="1" applyBorder="1" applyAlignment="1">
      <alignment horizontal="center"/>
    </xf>
    <xf numFmtId="164" fontId="12" fillId="0" borderId="0" xfId="2" applyNumberFormat="1" applyFont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41" fontId="17" fillId="0" borderId="0" xfId="1" applyFont="1" applyBorder="1" applyAlignment="1"/>
    <xf numFmtId="41" fontId="17" fillId="0" borderId="0" xfId="1" applyFont="1" applyBorder="1" applyAlignment="1">
      <alignment horizontal="center"/>
    </xf>
    <xf numFmtId="164" fontId="17" fillId="0" borderId="0" xfId="2" applyNumberFormat="1" applyFont="1" applyBorder="1" applyAlignment="1">
      <alignment horizontal="center"/>
    </xf>
    <xf numFmtId="41" fontId="5" fillId="0" borderId="0" xfId="1" applyFont="1" applyAlignment="1">
      <alignment horizontal="center"/>
    </xf>
    <xf numFmtId="41" fontId="5" fillId="0" borderId="0" xfId="1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15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9" fillId="0" borderId="1" xfId="0" applyFont="1" applyBorder="1"/>
    <xf numFmtId="15" fontId="20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18" fillId="0" borderId="1" xfId="0" applyFont="1" applyBorder="1" applyAlignment="1">
      <alignment vertical="top" wrapText="1"/>
    </xf>
    <xf numFmtId="0" fontId="1" fillId="0" borderId="0" xfId="0" applyFont="1" applyAlignment="1"/>
    <xf numFmtId="0" fontId="18" fillId="0" borderId="1" xfId="0" applyFont="1" applyBorder="1" applyAlignment="1">
      <alignment horizontal="left"/>
    </xf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/>
    <xf numFmtId="0" fontId="3" fillId="0" borderId="1" xfId="0" applyFont="1" applyBorder="1" applyAlignment="1">
      <alignment vertical="top" wrapText="1"/>
    </xf>
    <xf numFmtId="0" fontId="21" fillId="0" borderId="1" xfId="0" applyFont="1" applyFill="1" applyBorder="1"/>
    <xf numFmtId="41" fontId="21" fillId="0" borderId="1" xfId="0" applyNumberFormat="1" applyFont="1" applyFill="1" applyBorder="1"/>
    <xf numFmtId="0" fontId="21" fillId="0" borderId="1" xfId="0" applyFont="1" applyFill="1" applyBorder="1" applyAlignment="1">
      <alignment vertical="center"/>
    </xf>
    <xf numFmtId="3" fontId="21" fillId="0" borderId="1" xfId="0" applyNumberFormat="1" applyFont="1" applyFill="1" applyBorder="1" applyAlignment="1">
      <alignment vertical="center"/>
    </xf>
    <xf numFmtId="41" fontId="3" fillId="0" borderId="1" xfId="1" applyFont="1" applyBorder="1" applyAlignment="1"/>
    <xf numFmtId="0" fontId="1" fillId="0" borderId="1" xfId="0" applyFont="1" applyBorder="1"/>
    <xf numFmtId="4" fontId="0" fillId="0" borderId="0" xfId="0" applyNumberFormat="1"/>
    <xf numFmtId="4" fontId="22" fillId="0" borderId="1" xfId="0" applyNumberFormat="1" applyFont="1" applyBorder="1" applyAlignment="1">
      <alignment horizontal="center" vertical="center"/>
    </xf>
    <xf numFmtId="0" fontId="3" fillId="0" borderId="2" xfId="0" applyFont="1" applyBorder="1"/>
    <xf numFmtId="4" fontId="0" fillId="0" borderId="1" xfId="0" applyNumberFormat="1" applyBorder="1"/>
    <xf numFmtId="4" fontId="0" fillId="0" borderId="2" xfId="0" applyNumberFormat="1" applyBorder="1"/>
    <xf numFmtId="4" fontId="0" fillId="0" borderId="4" xfId="0" applyNumberFormat="1" applyBorder="1"/>
    <xf numFmtId="39" fontId="0" fillId="0" borderId="1" xfId="0" applyNumberFormat="1" applyBorder="1"/>
    <xf numFmtId="39" fontId="0" fillId="0" borderId="4" xfId="0" applyNumberFormat="1" applyBorder="1"/>
    <xf numFmtId="39" fontId="0" fillId="0" borderId="3" xfId="0" applyNumberFormat="1" applyBorder="1"/>
    <xf numFmtId="39" fontId="0" fillId="0" borderId="2" xfId="0" quotePrefix="1" applyNumberFormat="1" applyBorder="1"/>
    <xf numFmtId="39" fontId="0" fillId="0" borderId="2" xfId="0" applyNumberFormat="1" applyBorder="1"/>
    <xf numFmtId="39" fontId="0" fillId="0" borderId="12" xfId="0" applyNumberFormat="1" applyBorder="1"/>
    <xf numFmtId="39" fontId="0" fillId="0" borderId="13" xfId="0" applyNumberFormat="1" applyBorder="1"/>
    <xf numFmtId="39" fontId="0" fillId="0" borderId="14" xfId="0" applyNumberFormat="1" applyBorder="1"/>
    <xf numFmtId="39" fontId="3" fillId="0" borderId="2" xfId="0" applyNumberFormat="1" applyFont="1" applyBorder="1"/>
    <xf numFmtId="39" fontId="3" fillId="0" borderId="4" xfId="0" applyNumberFormat="1" applyFont="1" applyBorder="1"/>
    <xf numFmtId="39" fontId="3" fillId="0" borderId="15" xfId="0" applyNumberFormat="1" applyFont="1" applyBorder="1"/>
    <xf numFmtId="39" fontId="23" fillId="0" borderId="2" xfId="0" quotePrefix="1" applyNumberFormat="1" applyFont="1" applyBorder="1"/>
    <xf numFmtId="41" fontId="24" fillId="0" borderId="4" xfId="0" applyNumberFormat="1" applyFont="1" applyBorder="1"/>
    <xf numFmtId="41" fontId="24" fillId="0" borderId="16" xfId="0" applyNumberFormat="1" applyFont="1" applyBorder="1"/>
    <xf numFmtId="39" fontId="3" fillId="0" borderId="13" xfId="0" applyNumberFormat="1" applyFont="1" applyBorder="1"/>
    <xf numFmtId="4" fontId="24" fillId="0" borderId="4" xfId="0" applyNumberFormat="1" applyFont="1" applyBorder="1"/>
    <xf numFmtId="4" fontId="24" fillId="0" borderId="12" xfId="0" applyNumberFormat="1" applyFont="1" applyBorder="1"/>
    <xf numFmtId="39" fontId="10" fillId="0" borderId="1" xfId="0" applyNumberFormat="1" applyFont="1" applyBorder="1"/>
    <xf numFmtId="4" fontId="10" fillId="0" borderId="2" xfId="0" applyNumberFormat="1" applyFont="1" applyBorder="1"/>
    <xf numFmtId="4" fontId="10" fillId="0" borderId="4" xfId="0" applyNumberFormat="1" applyFont="1" applyBorder="1"/>
    <xf numFmtId="0" fontId="10" fillId="0" borderId="3" xfId="0" applyFont="1" applyBorder="1"/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  <xf numFmtId="167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7" fontId="0" fillId="0" borderId="5" xfId="0" applyNumberFormat="1" applyBorder="1" applyAlignment="1">
      <alignment horizontal="right"/>
    </xf>
    <xf numFmtId="0" fontId="22" fillId="0" borderId="5" xfId="0" applyFont="1" applyBorder="1"/>
    <xf numFmtId="0" fontId="0" fillId="0" borderId="21" xfId="0" applyBorder="1"/>
    <xf numFmtId="0" fontId="0" fillId="0" borderId="22" xfId="0" applyBorder="1"/>
    <xf numFmtId="4" fontId="0" fillId="0" borderId="5" xfId="0" applyNumberFormat="1" applyBorder="1"/>
    <xf numFmtId="167" fontId="24" fillId="0" borderId="6" xfId="0" applyNumberFormat="1" applyFont="1" applyBorder="1" applyAlignment="1">
      <alignment horizontal="right"/>
    </xf>
    <xf numFmtId="0" fontId="24" fillId="0" borderId="6" xfId="0" applyFont="1" applyBorder="1"/>
    <xf numFmtId="0" fontId="25" fillId="0" borderId="23" xfId="0" applyFont="1" applyBorder="1"/>
    <xf numFmtId="0" fontId="25" fillId="0" borderId="24" xfId="0" applyFont="1" applyBorder="1"/>
    <xf numFmtId="43" fontId="24" fillId="0" borderId="6" xfId="2" applyFont="1" applyBorder="1"/>
    <xf numFmtId="167" fontId="25" fillId="0" borderId="6" xfId="0" applyNumberFormat="1" applyFont="1" applyBorder="1" applyAlignment="1">
      <alignment horizontal="right"/>
    </xf>
    <xf numFmtId="0" fontId="24" fillId="0" borderId="25" xfId="0" applyFont="1" applyBorder="1"/>
    <xf numFmtId="0" fontId="24" fillId="0" borderId="24" xfId="0" applyFont="1" applyBorder="1"/>
    <xf numFmtId="167" fontId="0" fillId="0" borderId="6" xfId="0" applyNumberFormat="1" applyBorder="1" applyAlignment="1">
      <alignment horizontal="right"/>
    </xf>
    <xf numFmtId="0" fontId="0" fillId="0" borderId="23" xfId="0" applyBorder="1"/>
    <xf numFmtId="0" fontId="26" fillId="0" borderId="23" xfId="0" applyFont="1" applyBorder="1"/>
    <xf numFmtId="0" fontId="27" fillId="0" borderId="25" xfId="0" applyFont="1" applyBorder="1"/>
    <xf numFmtId="0" fontId="27" fillId="0" borderId="24" xfId="0" applyFont="1" applyBorder="1"/>
    <xf numFmtId="0" fontId="28" fillId="0" borderId="23" xfId="0" applyFont="1" applyBorder="1"/>
    <xf numFmtId="43" fontId="28" fillId="0" borderId="25" xfId="0" applyNumberFormat="1" applyFont="1" applyBorder="1"/>
    <xf numFmtId="43" fontId="28" fillId="0" borderId="24" xfId="0" applyNumberFormat="1" applyFont="1" applyBorder="1"/>
    <xf numFmtId="0" fontId="26" fillId="0" borderId="25" xfId="0" applyFont="1" applyBorder="1"/>
    <xf numFmtId="41" fontId="28" fillId="0" borderId="24" xfId="0" applyNumberFormat="1" applyFont="1" applyBorder="1"/>
    <xf numFmtId="41" fontId="28" fillId="0" borderId="26" xfId="0" applyNumberFormat="1" applyFont="1" applyBorder="1"/>
    <xf numFmtId="0" fontId="29" fillId="0" borderId="23" xfId="0" applyFont="1" applyBorder="1"/>
    <xf numFmtId="41" fontId="29" fillId="0" borderId="27" xfId="0" applyNumberFormat="1" applyFont="1" applyBorder="1"/>
    <xf numFmtId="0" fontId="0" fillId="0" borderId="25" xfId="0" applyBorder="1"/>
    <xf numFmtId="0" fontId="0" fillId="0" borderId="24" xfId="0" applyBorder="1"/>
    <xf numFmtId="0" fontId="0" fillId="0" borderId="6" xfId="0" applyBorder="1"/>
    <xf numFmtId="43" fontId="0" fillId="0" borderId="6" xfId="2" applyFont="1" applyBorder="1"/>
    <xf numFmtId="0" fontId="24" fillId="0" borderId="23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4" xfId="0" applyBorder="1" applyAlignment="1">
      <alignment vertical="center"/>
    </xf>
    <xf numFmtId="0" fontId="30" fillId="0" borderId="6" xfId="0" applyFont="1" applyBorder="1" applyAlignment="1">
      <alignment horizontal="left" vertical="center" wrapText="1"/>
    </xf>
    <xf numFmtId="0" fontId="24" fillId="0" borderId="25" xfId="0" applyFont="1" applyBorder="1" applyAlignment="1">
      <alignment vertical="center"/>
    </xf>
    <xf numFmtId="0" fontId="24" fillId="0" borderId="24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8" fillId="0" borderId="25" xfId="0" applyFont="1" applyBorder="1" applyAlignment="1">
      <alignment vertical="center"/>
    </xf>
    <xf numFmtId="0" fontId="28" fillId="0" borderId="24" xfId="0" applyFont="1" applyBorder="1" applyAlignment="1">
      <alignment vertical="center"/>
    </xf>
    <xf numFmtId="0" fontId="24" fillId="0" borderId="23" xfId="0" applyFont="1" applyBorder="1"/>
    <xf numFmtId="0" fontId="28" fillId="0" borderId="25" xfId="0" applyFont="1" applyBorder="1"/>
    <xf numFmtId="0" fontId="28" fillId="0" borderId="24" xfId="0" applyFont="1" applyBorder="1"/>
    <xf numFmtId="41" fontId="28" fillId="0" borderId="25" xfId="0" applyNumberFormat="1" applyFont="1" applyBorder="1"/>
    <xf numFmtId="0" fontId="28" fillId="0" borderId="23" xfId="0" applyFont="1" applyBorder="1" applyAlignment="1"/>
    <xf numFmtId="41" fontId="28" fillId="0" borderId="25" xfId="0" applyNumberFormat="1" applyFont="1" applyBorder="1" applyAlignment="1"/>
    <xf numFmtId="41" fontId="28" fillId="0" borderId="24" xfId="0" applyNumberFormat="1" applyFont="1" applyBorder="1" applyAlignment="1"/>
    <xf numFmtId="164" fontId="28" fillId="0" borderId="26" xfId="2" applyNumberFormat="1" applyFont="1" applyBorder="1"/>
    <xf numFmtId="41" fontId="29" fillId="0" borderId="25" xfId="0" applyNumberFormat="1" applyFont="1" applyBorder="1"/>
    <xf numFmtId="164" fontId="29" fillId="0" borderId="27" xfId="2" applyNumberFormat="1" applyFont="1" applyBorder="1"/>
    <xf numFmtId="0" fontId="28" fillId="0" borderId="23" xfId="0" quotePrefix="1" applyFont="1" applyBorder="1" applyAlignment="1">
      <alignment horizontal="left"/>
    </xf>
    <xf numFmtId="168" fontId="28" fillId="0" borderId="24" xfId="1" applyNumberFormat="1" applyFont="1" applyBorder="1" applyAlignment="1">
      <alignment horizontal="left"/>
    </xf>
    <xf numFmtId="0" fontId="28" fillId="0" borderId="23" xfId="0" quotePrefix="1" applyFont="1" applyBorder="1"/>
    <xf numFmtId="168" fontId="28" fillId="0" borderId="26" xfId="0" applyNumberFormat="1" applyFont="1" applyBorder="1"/>
    <xf numFmtId="43" fontId="29" fillId="0" borderId="27" xfId="0" applyNumberFormat="1" applyFont="1" applyBorder="1"/>
    <xf numFmtId="0" fontId="30" fillId="0" borderId="23" xfId="0" applyFont="1" applyBorder="1"/>
    <xf numFmtId="0" fontId="30" fillId="0" borderId="25" xfId="0" applyFont="1" applyBorder="1"/>
    <xf numFmtId="0" fontId="30" fillId="0" borderId="24" xfId="0" applyFont="1" applyBorder="1"/>
    <xf numFmtId="0" fontId="30" fillId="0" borderId="6" xfId="0" applyFont="1" applyBorder="1"/>
    <xf numFmtId="43" fontId="30" fillId="0" borderId="6" xfId="2" applyFont="1" applyBorder="1"/>
    <xf numFmtId="0" fontId="31" fillId="0" borderId="25" xfId="0" applyFont="1" applyBorder="1"/>
    <xf numFmtId="0" fontId="31" fillId="0" borderId="24" xfId="0" applyFont="1" applyBorder="1"/>
    <xf numFmtId="0" fontId="31" fillId="0" borderId="11" xfId="0" applyFont="1" applyBorder="1"/>
    <xf numFmtId="0" fontId="28" fillId="0" borderId="11" xfId="0" quotePrefix="1" applyFont="1" applyBorder="1" applyAlignment="1">
      <alignment horizontal="left"/>
    </xf>
    <xf numFmtId="41" fontId="28" fillId="0" borderId="24" xfId="0" applyNumberFormat="1" applyFont="1" applyBorder="1" applyAlignment="1">
      <alignment vertical="center"/>
    </xf>
    <xf numFmtId="0" fontId="28" fillId="0" borderId="11" xfId="0" quotePrefix="1" applyFont="1" applyBorder="1" applyAlignment="1"/>
    <xf numFmtId="43" fontId="28" fillId="0" borderId="15" xfId="0" applyNumberFormat="1" applyFont="1" applyBorder="1"/>
    <xf numFmtId="0" fontId="28" fillId="0" borderId="11" xfId="0" applyFont="1" applyBorder="1" applyAlignment="1">
      <alignment horizontal="left"/>
    </xf>
    <xf numFmtId="43" fontId="29" fillId="0" borderId="22" xfId="0" applyNumberFormat="1" applyFont="1" applyBorder="1"/>
    <xf numFmtId="0" fontId="28" fillId="0" borderId="11" xfId="0" applyFont="1" applyBorder="1"/>
    <xf numFmtId="0" fontId="29" fillId="0" borderId="11" xfId="0" applyFont="1" applyBorder="1"/>
    <xf numFmtId="0" fontId="26" fillId="0" borderId="28" xfId="0" applyFont="1" applyBorder="1"/>
    <xf numFmtId="43" fontId="29" fillId="0" borderId="29" xfId="0" applyNumberFormat="1" applyFont="1" applyBorder="1"/>
    <xf numFmtId="0" fontId="32" fillId="0" borderId="23" xfId="0" applyFont="1" applyBorder="1"/>
    <xf numFmtId="0" fontId="23" fillId="0" borderId="25" xfId="0" applyFont="1" applyBorder="1"/>
    <xf numFmtId="43" fontId="32" fillId="0" borderId="24" xfId="0" applyNumberFormat="1" applyFont="1" applyBorder="1"/>
    <xf numFmtId="167" fontId="10" fillId="0" borderId="6" xfId="0" applyNumberFormat="1" applyFont="1" applyBorder="1" applyAlignment="1">
      <alignment horizontal="right"/>
    </xf>
    <xf numFmtId="0" fontId="33" fillId="0" borderId="23" xfId="0" applyFont="1" applyBorder="1"/>
    <xf numFmtId="0" fontId="10" fillId="0" borderId="25" xfId="0" applyFont="1" applyBorder="1"/>
    <xf numFmtId="43" fontId="33" fillId="0" borderId="24" xfId="0" applyNumberFormat="1" applyFont="1" applyBorder="1"/>
    <xf numFmtId="0" fontId="10" fillId="0" borderId="6" xfId="0" applyFont="1" applyBorder="1"/>
    <xf numFmtId="43" fontId="10" fillId="0" borderId="6" xfId="2" applyFont="1" applyBorder="1"/>
    <xf numFmtId="0" fontId="10" fillId="0" borderId="0" xfId="0" applyFont="1"/>
    <xf numFmtId="0" fontId="22" fillId="0" borderId="30" xfId="0" applyFont="1" applyBorder="1"/>
    <xf numFmtId="0" fontId="0" fillId="0" borderId="31" xfId="0" applyBorder="1"/>
    <xf numFmtId="0" fontId="0" fillId="0" borderId="27" xfId="0" applyBorder="1"/>
    <xf numFmtId="0" fontId="24" fillId="0" borderId="0" xfId="0" applyFont="1"/>
    <xf numFmtId="0" fontId="34" fillId="0" borderId="24" xfId="0" applyFont="1" applyBorder="1"/>
    <xf numFmtId="0" fontId="35" fillId="0" borderId="23" xfId="0" applyFont="1" applyBorder="1"/>
    <xf numFmtId="3" fontId="34" fillId="0" borderId="24" xfId="0" applyNumberFormat="1" applyFont="1" applyBorder="1"/>
    <xf numFmtId="3" fontId="34" fillId="0" borderId="26" xfId="0" applyNumberFormat="1" applyFont="1" applyBorder="1"/>
    <xf numFmtId="3" fontId="34" fillId="0" borderId="27" xfId="0" applyNumberFormat="1" applyFont="1" applyBorder="1"/>
    <xf numFmtId="0" fontId="0" fillId="0" borderId="30" xfId="0" applyBorder="1"/>
    <xf numFmtId="0" fontId="26" fillId="0" borderId="24" xfId="0" applyFont="1" applyBorder="1"/>
    <xf numFmtId="4" fontId="26" fillId="0" borderId="24" xfId="0" applyNumberFormat="1" applyFont="1" applyBorder="1"/>
    <xf numFmtId="4" fontId="26" fillId="0" borderId="26" xfId="0" applyNumberFormat="1" applyFont="1" applyBorder="1"/>
    <xf numFmtId="4" fontId="26" fillId="0" borderId="27" xfId="0" applyNumberFormat="1" applyFont="1" applyBorder="1"/>
    <xf numFmtId="164" fontId="28" fillId="0" borderId="24" xfId="2" applyNumberFormat="1" applyFont="1" applyBorder="1"/>
    <xf numFmtId="3" fontId="26" fillId="0" borderId="24" xfId="0" applyNumberFormat="1" applyFont="1" applyBorder="1"/>
    <xf numFmtId="3" fontId="26" fillId="0" borderId="26" xfId="0" applyNumberFormat="1" applyFont="1" applyBorder="1"/>
    <xf numFmtId="3" fontId="26" fillId="0" borderId="27" xfId="0" applyNumberFormat="1" applyFont="1" applyBorder="1"/>
    <xf numFmtId="0" fontId="26" fillId="0" borderId="23" xfId="0" quotePrefix="1" applyFont="1" applyBorder="1"/>
    <xf numFmtId="43" fontId="26" fillId="0" borderId="24" xfId="2" applyFont="1" applyBorder="1"/>
    <xf numFmtId="0" fontId="26" fillId="0" borderId="11" xfId="0" quotePrefix="1" applyFont="1" applyBorder="1"/>
    <xf numFmtId="0" fontId="26" fillId="0" borderId="31" xfId="0" applyFont="1" applyBorder="1"/>
    <xf numFmtId="3" fontId="26" fillId="0" borderId="29" xfId="0" applyNumberFormat="1" applyFont="1" applyBorder="1"/>
    <xf numFmtId="0" fontId="34" fillId="0" borderId="25" xfId="0" applyFont="1" applyBorder="1"/>
    <xf numFmtId="0" fontId="26" fillId="0" borderId="2" xfId="0" applyFont="1" applyBorder="1"/>
    <xf numFmtId="3" fontId="35" fillId="0" borderId="27" xfId="0" applyNumberFormat="1" applyFont="1" applyBorder="1"/>
    <xf numFmtId="167" fontId="0" fillId="0" borderId="32" xfId="0" applyNumberFormat="1" applyBorder="1" applyAlignment="1">
      <alignment horizontal="right"/>
    </xf>
    <xf numFmtId="0" fontId="0" fillId="0" borderId="33" xfId="0" applyBorder="1"/>
    <xf numFmtId="0" fontId="0" fillId="0" borderId="28" xfId="0" applyBorder="1"/>
    <xf numFmtId="0" fontId="0" fillId="0" borderId="34" xfId="0" applyBorder="1"/>
    <xf numFmtId="0" fontId="0" fillId="0" borderId="32" xfId="0" applyBorder="1"/>
    <xf numFmtId="43" fontId="0" fillId="0" borderId="32" xfId="2" applyFont="1" applyBorder="1"/>
    <xf numFmtId="0" fontId="26" fillId="0" borderId="33" xfId="0" applyFont="1" applyBorder="1"/>
    <xf numFmtId="167" fontId="10" fillId="0" borderId="32" xfId="0" applyNumberFormat="1" applyFont="1" applyBorder="1" applyAlignment="1">
      <alignment horizontal="right"/>
    </xf>
    <xf numFmtId="0" fontId="10" fillId="0" borderId="33" xfId="0" applyFont="1" applyBorder="1"/>
    <xf numFmtId="0" fontId="10" fillId="0" borderId="28" xfId="0" applyFont="1" applyBorder="1"/>
    <xf numFmtId="0" fontId="10" fillId="0" borderId="34" xfId="0" applyFont="1" applyBorder="1"/>
    <xf numFmtId="0" fontId="10" fillId="0" borderId="32" xfId="0" applyFont="1" applyBorder="1"/>
    <xf numFmtId="43" fontId="10" fillId="0" borderId="32" xfId="2" applyFont="1" applyBorder="1"/>
    <xf numFmtId="167" fontId="0" fillId="0" borderId="7" xfId="0" applyNumberFormat="1" applyBorder="1" applyAlignment="1">
      <alignment horizontal="right"/>
    </xf>
    <xf numFmtId="0" fontId="0" fillId="0" borderId="35" xfId="0" applyBorder="1"/>
    <xf numFmtId="0" fontId="0" fillId="0" borderId="36" xfId="0" applyBorder="1"/>
    <xf numFmtId="0" fontId="0" fillId="0" borderId="26" xfId="0" applyBorder="1"/>
    <xf numFmtId="0" fontId="0" fillId="0" borderId="7" xfId="0" applyBorder="1"/>
    <xf numFmtId="43" fontId="0" fillId="0" borderId="7" xfId="2" applyFont="1" applyBorder="1"/>
    <xf numFmtId="167" fontId="10" fillId="0" borderId="1" xfId="0" applyNumberFormat="1" applyFont="1" applyBorder="1" applyAlignment="1">
      <alignment horizontal="right"/>
    </xf>
    <xf numFmtId="0" fontId="10" fillId="0" borderId="1" xfId="0" applyFont="1" applyBorder="1"/>
    <xf numFmtId="0" fontId="10" fillId="0" borderId="2" xfId="0" applyFont="1" applyBorder="1"/>
    <xf numFmtId="4" fontId="10" fillId="0" borderId="1" xfId="0" applyNumberFormat="1" applyFont="1" applyBorder="1"/>
    <xf numFmtId="0" fontId="25" fillId="0" borderId="0" xfId="0" applyFont="1"/>
    <xf numFmtId="167" fontId="10" fillId="0" borderId="0" xfId="0" applyNumberFormat="1" applyFont="1" applyBorder="1" applyAlignment="1">
      <alignment horizontal="right"/>
    </xf>
    <xf numFmtId="0" fontId="10" fillId="0" borderId="0" xfId="0" applyFont="1" applyBorder="1"/>
    <xf numFmtId="4" fontId="10" fillId="0" borderId="0" xfId="0" applyNumberFormat="1" applyFont="1" applyBorder="1"/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0" fontId="10" fillId="0" borderId="37" xfId="0" applyFont="1" applyBorder="1" applyAlignment="1">
      <alignment horizontal="center" vertical="center" wrapText="1"/>
    </xf>
    <xf numFmtId="0" fontId="10" fillId="0" borderId="37" xfId="0" quotePrefix="1" applyNumberFormat="1" applyFont="1" applyBorder="1" applyAlignment="1">
      <alignment horizontal="center" vertical="center"/>
    </xf>
    <xf numFmtId="0" fontId="10" fillId="0" borderId="37" xfId="0" applyNumberFormat="1" applyFont="1" applyBorder="1" applyAlignment="1">
      <alignment horizontal="center" vertical="center"/>
    </xf>
    <xf numFmtId="0" fontId="3" fillId="0" borderId="38" xfId="0" applyFont="1" applyBorder="1"/>
    <xf numFmtId="168" fontId="3" fillId="0" borderId="38" xfId="0" applyNumberFormat="1" applyFont="1" applyBorder="1" applyAlignment="1">
      <alignment horizontal="right"/>
    </xf>
    <xf numFmtId="0" fontId="3" fillId="0" borderId="39" xfId="0" applyFont="1" applyBorder="1"/>
    <xf numFmtId="168" fontId="3" fillId="0" borderId="39" xfId="0" applyNumberFormat="1" applyFont="1" applyBorder="1" applyAlignment="1">
      <alignment horizontal="right"/>
    </xf>
    <xf numFmtId="0" fontId="0" fillId="0" borderId="39" xfId="0" applyBorder="1"/>
    <xf numFmtId="168" fontId="0" fillId="0" borderId="39" xfId="1" applyNumberFormat="1" applyFont="1" applyBorder="1" applyAlignment="1">
      <alignment horizontal="right"/>
    </xf>
    <xf numFmtId="168" fontId="0" fillId="0" borderId="40" xfId="1" applyNumberFormat="1" applyFont="1" applyBorder="1" applyAlignment="1">
      <alignment horizontal="right"/>
    </xf>
    <xf numFmtId="0" fontId="0" fillId="0" borderId="40" xfId="0" applyBorder="1"/>
    <xf numFmtId="0" fontId="3" fillId="0" borderId="37" xfId="0" applyFont="1" applyBorder="1" applyAlignment="1">
      <alignment horizontal="center"/>
    </xf>
    <xf numFmtId="168" fontId="3" fillId="0" borderId="37" xfId="1" applyNumberFormat="1" applyFont="1" applyBorder="1" applyAlignment="1">
      <alignment horizontal="right"/>
    </xf>
    <xf numFmtId="168" fontId="3" fillId="0" borderId="38" xfId="1" applyNumberFormat="1" applyFont="1" applyBorder="1" applyAlignment="1">
      <alignment horizontal="right"/>
    </xf>
    <xf numFmtId="0" fontId="0" fillId="0" borderId="41" xfId="0" applyBorder="1"/>
    <xf numFmtId="168" fontId="0" fillId="0" borderId="41" xfId="1" applyNumberFormat="1" applyFont="1" applyBorder="1" applyAlignment="1">
      <alignment horizontal="right"/>
    </xf>
    <xf numFmtId="168" fontId="3" fillId="0" borderId="42" xfId="1" applyNumberFormat="1" applyFont="1" applyBorder="1" applyAlignment="1">
      <alignment horizontal="right"/>
    </xf>
    <xf numFmtId="0" fontId="3" fillId="2" borderId="37" xfId="0" applyFont="1" applyFill="1" applyBorder="1" applyAlignment="1">
      <alignment horizontal="center"/>
    </xf>
    <xf numFmtId="168" fontId="3" fillId="2" borderId="37" xfId="1" applyNumberFormat="1" applyFont="1" applyFill="1" applyBorder="1" applyAlignment="1">
      <alignment horizontal="right"/>
    </xf>
    <xf numFmtId="168" fontId="3" fillId="0" borderId="39" xfId="1" applyNumberFormat="1" applyFont="1" applyBorder="1" applyAlignment="1">
      <alignment horizontal="right"/>
    </xf>
    <xf numFmtId="168" fontId="0" fillId="0" borderId="40" xfId="1" applyNumberFormat="1" applyFont="1" applyFill="1" applyBorder="1" applyAlignment="1">
      <alignment horizontal="right"/>
    </xf>
    <xf numFmtId="0" fontId="0" fillId="0" borderId="37" xfId="0" applyBorder="1" applyAlignment="1">
      <alignment horizontal="center"/>
    </xf>
    <xf numFmtId="0" fontId="6" fillId="0" borderId="37" xfId="0" applyFont="1" applyBorder="1" applyAlignment="1">
      <alignment horizontal="center"/>
    </xf>
    <xf numFmtId="168" fontId="6" fillId="0" borderId="37" xfId="1" applyNumberFormat="1" applyFont="1" applyBorder="1" applyAlignment="1">
      <alignment horizontal="right"/>
    </xf>
    <xf numFmtId="0" fontId="0" fillId="0" borderId="38" xfId="0" applyBorder="1"/>
    <xf numFmtId="168" fontId="0" fillId="0" borderId="38" xfId="1" applyNumberFormat="1" applyFont="1" applyBorder="1" applyAlignment="1">
      <alignment horizontal="right"/>
    </xf>
    <xf numFmtId="0" fontId="6" fillId="0" borderId="39" xfId="0" applyFont="1" applyBorder="1"/>
    <xf numFmtId="168" fontId="6" fillId="0" borderId="39" xfId="1" applyNumberFormat="1" applyFont="1" applyBorder="1" applyAlignment="1">
      <alignment horizontal="right"/>
    </xf>
    <xf numFmtId="0" fontId="7" fillId="0" borderId="39" xfId="0" quotePrefix="1" applyFont="1" applyBorder="1"/>
    <xf numFmtId="168" fontId="7" fillId="0" borderId="39" xfId="1" applyNumberFormat="1" applyFont="1" applyBorder="1" applyAlignment="1">
      <alignment horizontal="right"/>
    </xf>
    <xf numFmtId="0" fontId="7" fillId="0" borderId="39" xfId="0" applyFont="1" applyBorder="1"/>
    <xf numFmtId="0" fontId="0" fillId="0" borderId="38" xfId="0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168" fontId="0" fillId="0" borderId="0" xfId="0" applyNumberFormat="1"/>
    <xf numFmtId="0" fontId="10" fillId="0" borderId="37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43" fontId="25" fillId="0" borderId="49" xfId="0" applyNumberFormat="1" applyFont="1" applyBorder="1" applyAlignment="1">
      <alignment horizontal="right" vertical="center"/>
    </xf>
    <xf numFmtId="43" fontId="25" fillId="0" borderId="46" xfId="2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43" fontId="25" fillId="0" borderId="50" xfId="0" applyNumberFormat="1" applyFont="1" applyBorder="1" applyAlignment="1">
      <alignment horizontal="right" vertical="center"/>
    </xf>
    <xf numFmtId="43" fontId="25" fillId="0" borderId="50" xfId="2" applyFont="1" applyBorder="1" applyAlignment="1">
      <alignment horizontal="center" vertical="center"/>
    </xf>
    <xf numFmtId="0" fontId="25" fillId="0" borderId="55" xfId="0" applyFont="1" applyBorder="1" applyAlignment="1">
      <alignment horizontal="center" vertical="center"/>
    </xf>
    <xf numFmtId="43" fontId="25" fillId="0" borderId="55" xfId="0" applyNumberFormat="1" applyFont="1" applyBorder="1" applyAlignment="1">
      <alignment horizontal="right" vertical="center"/>
    </xf>
    <xf numFmtId="0" fontId="25" fillId="0" borderId="56" xfId="0" applyFont="1" applyBorder="1" applyAlignment="1">
      <alignment horizontal="center" vertical="center"/>
    </xf>
    <xf numFmtId="0" fontId="10" fillId="0" borderId="56" xfId="0" applyFont="1" applyBorder="1" applyAlignment="1">
      <alignment vertical="center"/>
    </xf>
    <xf numFmtId="0" fontId="10" fillId="0" borderId="57" xfId="0" applyFont="1" applyBorder="1" applyAlignment="1">
      <alignment vertical="center"/>
    </xf>
    <xf numFmtId="43" fontId="10" fillId="0" borderId="58" xfId="0" applyNumberFormat="1" applyFont="1" applyBorder="1" applyAlignment="1">
      <alignment horizontal="right" vertical="center"/>
    </xf>
    <xf numFmtId="0" fontId="39" fillId="0" borderId="0" xfId="0" applyFont="1" applyBorder="1" applyAlignment="1">
      <alignment horizontal="left"/>
    </xf>
    <xf numFmtId="0" fontId="0" fillId="0" borderId="0" xfId="0" applyBorder="1" applyAlignment="1"/>
    <xf numFmtId="41" fontId="0" fillId="0" borderId="0" xfId="1" applyFont="1" applyBorder="1" applyAlignment="1"/>
    <xf numFmtId="0" fontId="39" fillId="0" borderId="0" xfId="0" applyFont="1" applyAlignment="1">
      <alignment horizontal="left" indent="5"/>
    </xf>
    <xf numFmtId="41" fontId="0" fillId="0" borderId="0" xfId="1" applyFont="1" applyAlignment="1"/>
    <xf numFmtId="0" fontId="1" fillId="0" borderId="0" xfId="0" applyFont="1" applyBorder="1" applyAlignment="1">
      <alignment horizontal="justify"/>
    </xf>
    <xf numFmtId="0" fontId="38" fillId="0" borderId="0" xfId="0" applyFont="1" applyFill="1" applyBorder="1" applyAlignment="1">
      <alignment horizontal="center" wrapText="1"/>
    </xf>
    <xf numFmtId="41" fontId="38" fillId="0" borderId="0" xfId="1" applyFont="1" applyFill="1" applyBorder="1" applyAlignment="1">
      <alignment horizontal="center" wrapText="1"/>
    </xf>
    <xf numFmtId="0" fontId="0" fillId="0" borderId="0" xfId="0" applyFill="1" applyBorder="1" applyAlignment="1"/>
    <xf numFmtId="41" fontId="38" fillId="3" borderId="1" xfId="1" applyFont="1" applyFill="1" applyBorder="1" applyAlignment="1">
      <alignment horizontal="center" wrapText="1"/>
    </xf>
    <xf numFmtId="0" fontId="38" fillId="0" borderId="1" xfId="0" applyFont="1" applyBorder="1" applyAlignment="1">
      <alignment horizontal="justify" vertical="top" wrapText="1"/>
    </xf>
    <xf numFmtId="41" fontId="39" fillId="0" borderId="1" xfId="1" applyFont="1" applyBorder="1" applyAlignment="1">
      <alignment horizontal="justify" vertical="top" wrapText="1"/>
    </xf>
    <xf numFmtId="0" fontId="0" fillId="0" borderId="1" xfId="0" applyBorder="1" applyAlignment="1"/>
    <xf numFmtId="0" fontId="38" fillId="0" borderId="0" xfId="0" applyFont="1" applyBorder="1" applyAlignment="1">
      <alignment horizontal="justify" vertical="top" wrapText="1"/>
    </xf>
    <xf numFmtId="41" fontId="39" fillId="0" borderId="0" xfId="1" applyFont="1" applyBorder="1" applyAlignment="1">
      <alignment horizontal="justify" vertical="top" wrapText="1"/>
    </xf>
    <xf numFmtId="41" fontId="39" fillId="0" borderId="1" xfId="1" applyFont="1" applyBorder="1" applyAlignment="1">
      <alignment horizontal="right" vertical="top" wrapText="1"/>
    </xf>
    <xf numFmtId="41" fontId="39" fillId="0" borderId="0" xfId="1" applyFont="1" applyBorder="1" applyAlignment="1">
      <alignment horizontal="right" vertical="top" wrapText="1"/>
    </xf>
    <xf numFmtId="0" fontId="39" fillId="0" borderId="1" xfId="0" applyFont="1" applyBorder="1" applyAlignment="1">
      <alignment horizontal="justify" vertical="top" wrapText="1"/>
    </xf>
    <xf numFmtId="43" fontId="39" fillId="0" borderId="1" xfId="1" applyNumberFormat="1" applyFont="1" applyBorder="1" applyAlignment="1">
      <alignment horizontal="right" vertical="top" wrapText="1"/>
    </xf>
    <xf numFmtId="0" fontId="39" fillId="0" borderId="0" xfId="0" applyFont="1" applyBorder="1" applyAlignment="1">
      <alignment horizontal="justify" vertical="top" wrapText="1"/>
    </xf>
    <xf numFmtId="0" fontId="38" fillId="0" borderId="1" xfId="0" applyFont="1" applyBorder="1" applyAlignment="1">
      <alignment horizontal="center" vertical="top" wrapText="1"/>
    </xf>
    <xf numFmtId="41" fontId="38" fillId="0" borderId="1" xfId="1" applyFont="1" applyBorder="1" applyAlignment="1">
      <alignment horizontal="right" vertical="top" wrapText="1"/>
    </xf>
    <xf numFmtId="0" fontId="38" fillId="0" borderId="0" xfId="0" applyFont="1" applyBorder="1" applyAlignment="1">
      <alignment horizontal="center" vertical="top" wrapText="1"/>
    </xf>
    <xf numFmtId="41" fontId="38" fillId="0" borderId="0" xfId="1" applyFont="1" applyBorder="1" applyAlignment="1">
      <alignment horizontal="right" vertical="top" wrapText="1"/>
    </xf>
    <xf numFmtId="43" fontId="38" fillId="0" borderId="0" xfId="1" applyNumberFormat="1" applyFont="1" applyBorder="1" applyAlignment="1">
      <alignment horizontal="right" vertical="top" wrapText="1"/>
    </xf>
    <xf numFmtId="43" fontId="38" fillId="0" borderId="1" xfId="1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vertical="top" wrapText="1"/>
    </xf>
    <xf numFmtId="41" fontId="39" fillId="0" borderId="1" xfId="1" applyFont="1" applyFill="1" applyBorder="1" applyAlignment="1">
      <alignment horizontal="right" vertical="top" wrapText="1"/>
    </xf>
    <xf numFmtId="0" fontId="1" fillId="0" borderId="0" xfId="0" applyFont="1" applyAlignment="1">
      <alignment horizontal="justify"/>
    </xf>
    <xf numFmtId="0" fontId="38" fillId="0" borderId="1" xfId="0" applyFont="1" applyBorder="1" applyAlignment="1">
      <alignment horizontal="justify" vertical="center" wrapText="1"/>
    </xf>
    <xf numFmtId="41" fontId="38" fillId="0" borderId="1" xfId="1" applyFont="1" applyBorder="1" applyAlignment="1">
      <alignment horizontal="right" vertical="center" wrapText="1"/>
    </xf>
    <xf numFmtId="43" fontId="38" fillId="0" borderId="1" xfId="1" applyNumberFormat="1" applyFont="1" applyBorder="1" applyAlignment="1">
      <alignment horizontal="right" vertical="center" wrapText="1"/>
    </xf>
    <xf numFmtId="168" fontId="41" fillId="0" borderId="1" xfId="1" applyNumberFormat="1" applyFont="1" applyBorder="1" applyAlignment="1">
      <alignment vertical="center"/>
    </xf>
    <xf numFmtId="41" fontId="4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39" fillId="0" borderId="1" xfId="0" applyFont="1" applyBorder="1" applyAlignment="1">
      <alignment horizontal="justify" vertical="center" wrapText="1"/>
    </xf>
    <xf numFmtId="41" fontId="39" fillId="0" borderId="1" xfId="1" applyFont="1" applyBorder="1" applyAlignment="1">
      <alignment horizontal="right" vertical="center" wrapText="1"/>
    </xf>
    <xf numFmtId="43" fontId="39" fillId="0" borderId="1" xfId="1" applyNumberFormat="1" applyFont="1" applyBorder="1" applyAlignment="1">
      <alignment horizontal="right" vertical="center" wrapText="1"/>
    </xf>
    <xf numFmtId="168" fontId="0" fillId="0" borderId="1" xfId="1" applyNumberFormat="1" applyFont="1" applyBorder="1" applyAlignment="1">
      <alignment vertical="center"/>
    </xf>
    <xf numFmtId="41" fontId="0" fillId="0" borderId="1" xfId="0" applyNumberFormat="1" applyBorder="1" applyAlignment="1">
      <alignment vertical="center"/>
    </xf>
    <xf numFmtId="0" fontId="38" fillId="0" borderId="1" xfId="0" applyFont="1" applyBorder="1" applyAlignment="1">
      <alignment horizontal="center" vertical="center" wrapText="1"/>
    </xf>
    <xf numFmtId="0" fontId="42" fillId="0" borderId="0" xfId="0" applyFont="1" applyAlignment="1"/>
    <xf numFmtId="41" fontId="42" fillId="0" borderId="0" xfId="1" applyFont="1" applyAlignment="1"/>
    <xf numFmtId="168" fontId="42" fillId="0" borderId="0" xfId="1" applyNumberFormat="1" applyFont="1" applyAlignment="1"/>
    <xf numFmtId="168" fontId="39" fillId="0" borderId="1" xfId="1" applyNumberFormat="1" applyFont="1" applyBorder="1" applyAlignment="1">
      <alignment horizontal="justify" vertical="top" wrapText="1"/>
    </xf>
    <xf numFmtId="168" fontId="39" fillId="0" borderId="1" xfId="1" applyNumberFormat="1" applyFont="1" applyBorder="1" applyAlignment="1">
      <alignment horizontal="right" vertical="top" wrapText="1"/>
    </xf>
    <xf numFmtId="168" fontId="38" fillId="0" borderId="1" xfId="1" applyNumberFormat="1" applyFont="1" applyBorder="1" applyAlignment="1">
      <alignment horizontal="right" vertical="top" wrapText="1"/>
    </xf>
    <xf numFmtId="41" fontId="0" fillId="0" borderId="1" xfId="0" applyNumberFormat="1" applyBorder="1" applyAlignment="1"/>
    <xf numFmtId="41" fontId="41" fillId="0" borderId="1" xfId="0" applyNumberFormat="1" applyFont="1" applyBorder="1" applyAlignment="1">
      <alignment vertical="top"/>
    </xf>
    <xf numFmtId="0" fontId="38" fillId="0" borderId="1" xfId="0" applyFont="1" applyBorder="1" applyAlignment="1">
      <alignment horizontal="left" vertical="top" wrapText="1"/>
    </xf>
    <xf numFmtId="0" fontId="39" fillId="0" borderId="0" xfId="0" applyFont="1" applyBorder="1" applyAlignment="1">
      <alignment vertical="top" wrapText="1"/>
    </xf>
    <xf numFmtId="41" fontId="40" fillId="0" borderId="1" xfId="0" applyNumberFormat="1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59" xfId="0" applyFont="1" applyBorder="1" applyAlignment="1">
      <alignment horizontal="center"/>
    </xf>
    <xf numFmtId="17" fontId="6" fillId="0" borderId="59" xfId="0" applyNumberFormat="1" applyFont="1" applyBorder="1"/>
    <xf numFmtId="0" fontId="7" fillId="0" borderId="59" xfId="0" applyFont="1" applyBorder="1"/>
    <xf numFmtId="41" fontId="7" fillId="0" borderId="59" xfId="1" applyFont="1" applyBorder="1"/>
    <xf numFmtId="0" fontId="7" fillId="0" borderId="6" xfId="0" applyFont="1" applyBorder="1"/>
    <xf numFmtId="0" fontId="0" fillId="0" borderId="59" xfId="0" applyBorder="1" applyAlignment="1">
      <alignment horizontal="center"/>
    </xf>
    <xf numFmtId="0" fontId="6" fillId="0" borderId="59" xfId="0" applyFont="1" applyBorder="1"/>
    <xf numFmtId="41" fontId="8" fillId="0" borderId="59" xfId="1" applyFont="1" applyBorder="1"/>
    <xf numFmtId="0" fontId="0" fillId="0" borderId="59" xfId="0" applyBorder="1"/>
    <xf numFmtId="0" fontId="0" fillId="0" borderId="59" xfId="0" applyBorder="1" applyAlignment="1">
      <alignment horizontal="center" vertical="center"/>
    </xf>
    <xf numFmtId="0" fontId="5" fillId="0" borderId="59" xfId="0" applyFont="1" applyBorder="1" applyAlignment="1">
      <alignment vertical="center"/>
    </xf>
    <xf numFmtId="0" fontId="5" fillId="0" borderId="59" xfId="0" applyFont="1" applyBorder="1" applyAlignment="1">
      <alignment vertical="center" wrapText="1"/>
    </xf>
    <xf numFmtId="41" fontId="5" fillId="0" borderId="59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41" fontId="3" fillId="0" borderId="1" xfId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/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/>
    <xf numFmtId="10" fontId="0" fillId="0" borderId="9" xfId="0" applyNumberFormat="1" applyBorder="1" applyAlignment="1">
      <alignment horizontal="center" vertical="center" wrapText="1"/>
    </xf>
    <xf numFmtId="9" fontId="0" fillId="0" borderId="1" xfId="0" quotePrefix="1" applyNumberFormat="1" applyBorder="1" applyAlignment="1">
      <alignment horizontal="center"/>
    </xf>
    <xf numFmtId="41" fontId="6" fillId="2" borderId="1" xfId="1" applyFont="1" applyFill="1" applyBorder="1"/>
    <xf numFmtId="41" fontId="7" fillId="0" borderId="1" xfId="1" applyFont="1" applyBorder="1"/>
    <xf numFmtId="0" fontId="3" fillId="0" borderId="3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6" fillId="5" borderId="1" xfId="0" applyFont="1" applyFill="1" applyBorder="1"/>
    <xf numFmtId="0" fontId="11" fillId="5" borderId="1" xfId="0" applyFont="1" applyFill="1" applyBorder="1"/>
    <xf numFmtId="41" fontId="6" fillId="5" borderId="1" xfId="1" applyFont="1" applyFill="1" applyBorder="1" applyAlignment="1">
      <alignment horizontal="center"/>
    </xf>
    <xf numFmtId="41" fontId="6" fillId="5" borderId="1" xfId="1" applyFont="1" applyFill="1" applyBorder="1"/>
    <xf numFmtId="41" fontId="6" fillId="5" borderId="1" xfId="0" applyNumberFormat="1" applyFont="1" applyFill="1" applyBorder="1"/>
    <xf numFmtId="0" fontId="6" fillId="5" borderId="0" xfId="0" applyFont="1" applyFill="1"/>
    <xf numFmtId="0" fontId="5" fillId="5" borderId="1" xfId="0" applyFont="1" applyFill="1" applyBorder="1"/>
    <xf numFmtId="0" fontId="5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1" fontId="12" fillId="5" borderId="1" xfId="1" applyFont="1" applyFill="1" applyBorder="1" applyAlignment="1">
      <alignment horizontal="center"/>
    </xf>
    <xf numFmtId="41" fontId="5" fillId="5" borderId="1" xfId="1" applyFont="1" applyFill="1" applyBorder="1"/>
    <xf numFmtId="0" fontId="5" fillId="5" borderId="0" xfId="0" applyFont="1" applyFill="1"/>
    <xf numFmtId="41" fontId="13" fillId="5" borderId="1" xfId="1" applyFont="1" applyFill="1" applyBorder="1" applyAlignment="1">
      <alignment horizontal="center"/>
    </xf>
    <xf numFmtId="41" fontId="5" fillId="5" borderId="1" xfId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left"/>
    </xf>
    <xf numFmtId="0" fontId="13" fillId="5" borderId="1" xfId="0" applyFont="1" applyFill="1" applyBorder="1" applyAlignment="1">
      <alignment horizontal="center"/>
    </xf>
    <xf numFmtId="0" fontId="14" fillId="5" borderId="1" xfId="0" applyFont="1" applyFill="1" applyBorder="1"/>
    <xf numFmtId="0" fontId="15" fillId="5" borderId="1" xfId="0" applyFont="1" applyFill="1" applyBorder="1" applyAlignment="1">
      <alignment horizontal="left"/>
    </xf>
    <xf numFmtId="0" fontId="16" fillId="5" borderId="1" xfId="0" applyFont="1" applyFill="1" applyBorder="1" applyAlignment="1">
      <alignment horizontal="center"/>
    </xf>
    <xf numFmtId="41" fontId="17" fillId="5" borderId="1" xfId="1" applyFont="1" applyFill="1" applyBorder="1" applyAlignment="1">
      <alignment horizontal="center"/>
    </xf>
    <xf numFmtId="41" fontId="14" fillId="5" borderId="1" xfId="1" applyFont="1" applyFill="1" applyBorder="1"/>
    <xf numFmtId="0" fontId="14" fillId="5" borderId="0" xfId="0" applyFont="1" applyFill="1"/>
    <xf numFmtId="0" fontId="5" fillId="5" borderId="0" xfId="0" applyFont="1" applyFill="1" applyBorder="1" applyAlignment="1">
      <alignment horizontal="left"/>
    </xf>
    <xf numFmtId="41" fontId="12" fillId="5" borderId="0" xfId="1" applyFont="1" applyFill="1" applyBorder="1" applyAlignment="1"/>
    <xf numFmtId="41" fontId="12" fillId="5" borderId="0" xfId="1" applyFont="1" applyFill="1" applyBorder="1" applyAlignment="1">
      <alignment horizontal="center"/>
    </xf>
    <xf numFmtId="164" fontId="12" fillId="5" borderId="0" xfId="2" applyNumberFormat="1" applyFont="1" applyFill="1" applyBorder="1" applyAlignment="1">
      <alignment horizontal="center"/>
    </xf>
    <xf numFmtId="0" fontId="5" fillId="5" borderId="0" xfId="0" applyFont="1" applyFill="1" applyBorder="1"/>
    <xf numFmtId="0" fontId="13" fillId="5" borderId="0" xfId="0" applyFont="1" applyFill="1" applyBorder="1" applyAlignment="1">
      <alignment horizontal="left"/>
    </xf>
    <xf numFmtId="0" fontId="5" fillId="5" borderId="8" xfId="0" applyFont="1" applyFill="1" applyBorder="1"/>
    <xf numFmtId="0" fontId="3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1" fontId="1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44" fillId="0" borderId="1" xfId="0" applyFont="1" applyBorder="1"/>
    <xf numFmtId="0" fontId="44" fillId="0" borderId="0" xfId="0" applyFont="1"/>
    <xf numFmtId="3" fontId="10" fillId="0" borderId="1" xfId="0" applyNumberFormat="1" applyFont="1" applyBorder="1"/>
    <xf numFmtId="41" fontId="10" fillId="0" borderId="1" xfId="1" applyFont="1" applyBorder="1"/>
    <xf numFmtId="0" fontId="4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41" fontId="18" fillId="0" borderId="1" xfId="1" applyFont="1" applyBorder="1" applyAlignment="1">
      <alignment horizontal="right" vertical="center" wrapText="1"/>
    </xf>
    <xf numFmtId="0" fontId="44" fillId="0" borderId="1" xfId="0" applyFont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center" wrapText="1"/>
    </xf>
    <xf numFmtId="166" fontId="18" fillId="0" borderId="1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/>
    </xf>
    <xf numFmtId="0" fontId="46" fillId="0" borderId="1" xfId="0" applyFont="1" applyBorder="1"/>
    <xf numFmtId="0" fontId="46" fillId="0" borderId="1" xfId="0" applyFont="1" applyBorder="1" applyAlignment="1">
      <alignment horizontal="center"/>
    </xf>
    <xf numFmtId="3" fontId="45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0" fontId="47" fillId="0" borderId="1" xfId="0" applyFont="1" applyBorder="1"/>
    <xf numFmtId="3" fontId="43" fillId="0" borderId="1" xfId="0" applyNumberFormat="1" applyFont="1" applyBorder="1"/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/>
    <xf numFmtId="0" fontId="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3" fontId="25" fillId="0" borderId="1" xfId="0" applyNumberFormat="1" applyFont="1" applyBorder="1" applyAlignment="1">
      <alignment horizontal="center"/>
    </xf>
    <xf numFmtId="0" fontId="25" fillId="0" borderId="1" xfId="0" applyFont="1" applyBorder="1"/>
    <xf numFmtId="15" fontId="25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/>
    </xf>
    <xf numFmtId="41" fontId="9" fillId="5" borderId="1" xfId="0" applyNumberFormat="1" applyFont="1" applyFill="1" applyBorder="1" applyAlignment="1">
      <alignment vertical="center"/>
    </xf>
    <xf numFmtId="43" fontId="9" fillId="5" borderId="1" xfId="0" applyNumberFormat="1" applyFont="1" applyFill="1" applyBorder="1" applyAlignment="1">
      <alignment vertical="center"/>
    </xf>
    <xf numFmtId="41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0" fontId="44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vertical="center"/>
    </xf>
    <xf numFmtId="41" fontId="44" fillId="0" borderId="1" xfId="0" applyNumberFormat="1" applyFont="1" applyBorder="1" applyAlignment="1">
      <alignment vertical="center"/>
    </xf>
    <xf numFmtId="43" fontId="44" fillId="0" borderId="1" xfId="0" applyNumberFormat="1" applyFont="1" applyBorder="1" applyAlignment="1">
      <alignment vertical="center"/>
    </xf>
    <xf numFmtId="41" fontId="9" fillId="0" borderId="1" xfId="0" applyNumberFormat="1" applyFont="1" applyBorder="1" applyAlignment="1">
      <alignment vertical="center" wrapText="1"/>
    </xf>
    <xf numFmtId="0" fontId="44" fillId="0" borderId="0" xfId="0" applyFont="1" applyAlignment="1">
      <alignment vertical="center"/>
    </xf>
    <xf numFmtId="0" fontId="22" fillId="0" borderId="0" xfId="0" applyFont="1"/>
    <xf numFmtId="0" fontId="37" fillId="0" borderId="0" xfId="0" applyFont="1"/>
    <xf numFmtId="41" fontId="48" fillId="0" borderId="3" xfId="0" applyNumberFormat="1" applyFont="1" applyBorder="1" applyAlignment="1">
      <alignment horizontal="center"/>
    </xf>
    <xf numFmtId="43" fontId="48" fillId="0" borderId="3" xfId="0" applyNumberFormat="1" applyFont="1" applyBorder="1" applyAlignment="1">
      <alignment horizontal="center"/>
    </xf>
    <xf numFmtId="41" fontId="44" fillId="0" borderId="1" xfId="0" applyNumberFormat="1" applyFont="1" applyBorder="1"/>
    <xf numFmtId="41" fontId="44" fillId="0" borderId="0" xfId="1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8" fillId="3" borderId="8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41" fontId="38" fillId="3" borderId="8" xfId="1" applyFont="1" applyFill="1" applyBorder="1" applyAlignment="1">
      <alignment horizontal="center" vertical="center" wrapText="1"/>
    </xf>
    <xf numFmtId="41" fontId="38" fillId="3" borderId="9" xfId="1" applyFont="1" applyFill="1" applyBorder="1" applyAlignment="1">
      <alignment horizontal="center" vertical="center" wrapText="1"/>
    </xf>
    <xf numFmtId="41" fontId="38" fillId="3" borderId="2" xfId="1" applyFont="1" applyFill="1" applyBorder="1" applyAlignment="1">
      <alignment horizontal="center" wrapText="1"/>
    </xf>
    <xf numFmtId="41" fontId="38" fillId="3" borderId="3" xfId="1" applyFont="1" applyFill="1" applyBorder="1" applyAlignment="1">
      <alignment horizontal="center" wrapText="1"/>
    </xf>
    <xf numFmtId="41" fontId="38" fillId="4" borderId="8" xfId="1" applyFont="1" applyFill="1" applyBorder="1" applyAlignment="1">
      <alignment horizontal="center" vertical="center" wrapText="1"/>
    </xf>
    <xf numFmtId="41" fontId="38" fillId="4" borderId="9" xfId="1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center" vertical="center"/>
    </xf>
    <xf numFmtId="0" fontId="38" fillId="0" borderId="0" xfId="0" applyFont="1" applyAlignment="1">
      <alignment horizontal="center"/>
    </xf>
    <xf numFmtId="41" fontId="38" fillId="3" borderId="1" xfId="1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41" fontId="38" fillId="3" borderId="2" xfId="1" applyFont="1" applyFill="1" applyBorder="1" applyAlignment="1">
      <alignment horizontal="center" vertical="center" wrapText="1"/>
    </xf>
    <xf numFmtId="41" fontId="38" fillId="3" borderId="3" xfId="1" applyFont="1" applyFill="1" applyBorder="1" applyAlignment="1">
      <alignment horizontal="center" vertical="center" wrapText="1"/>
    </xf>
    <xf numFmtId="41" fontId="38" fillId="3" borderId="8" xfId="1" quotePrefix="1" applyFont="1" applyFill="1" applyBorder="1" applyAlignment="1">
      <alignment horizontal="center" vertical="center" wrapText="1"/>
    </xf>
    <xf numFmtId="41" fontId="38" fillId="3" borderId="9" xfId="1" quotePrefix="1" applyFont="1" applyFill="1" applyBorder="1" applyAlignment="1">
      <alignment horizontal="center" vertical="center" wrapText="1"/>
    </xf>
    <xf numFmtId="168" fontId="38" fillId="3" borderId="8" xfId="1" quotePrefix="1" applyNumberFormat="1" applyFont="1" applyFill="1" applyBorder="1" applyAlignment="1">
      <alignment horizontal="center" vertical="center" wrapText="1"/>
    </xf>
    <xf numFmtId="168" fontId="38" fillId="3" borderId="9" xfId="1" quotePrefix="1" applyNumberFormat="1" applyFont="1" applyFill="1" applyBorder="1" applyAlignment="1">
      <alignment horizontal="center" vertical="center" wrapText="1"/>
    </xf>
    <xf numFmtId="0" fontId="25" fillId="0" borderId="47" xfId="0" applyFont="1" applyBorder="1" applyAlignment="1">
      <alignment horizontal="left" vertical="center"/>
    </xf>
    <xf numFmtId="0" fontId="25" fillId="0" borderId="48" xfId="0" applyFont="1" applyBorder="1" applyAlignment="1">
      <alignment horizontal="left" vertical="center"/>
    </xf>
    <xf numFmtId="0" fontId="25" fillId="0" borderId="51" xfId="0" applyFont="1" applyBorder="1" applyAlignment="1">
      <alignment horizontal="left" vertical="center"/>
    </xf>
    <xf numFmtId="0" fontId="25" fillId="0" borderId="52" xfId="0" applyFont="1" applyBorder="1" applyAlignment="1">
      <alignment horizontal="left" vertical="center"/>
    </xf>
    <xf numFmtId="0" fontId="25" fillId="0" borderId="53" xfId="0" applyFont="1" applyBorder="1" applyAlignment="1">
      <alignment horizontal="left" vertical="center" wrapText="1"/>
    </xf>
    <xf numFmtId="0" fontId="25" fillId="0" borderId="54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0" fontId="4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44" fillId="0" borderId="8" xfId="0" applyFont="1" applyBorder="1" applyAlignment="1">
      <alignment horizontal="center" vertical="center"/>
    </xf>
    <xf numFmtId="0" fontId="44" fillId="0" borderId="10" xfId="0" applyFont="1" applyBorder="1" applyAlignment="1">
      <alignment horizontal="center" vertical="center"/>
    </xf>
    <xf numFmtId="0" fontId="44" fillId="0" borderId="9" xfId="0" applyFont="1" applyBorder="1" applyAlignment="1">
      <alignment horizontal="center" vertical="center"/>
    </xf>
    <xf numFmtId="0" fontId="44" fillId="0" borderId="8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4" fillId="0" borderId="9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/>
    </xf>
    <xf numFmtId="0" fontId="44" fillId="0" borderId="3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1" fontId="14" fillId="0" borderId="1" xfId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1" fontId="3" fillId="0" borderId="8" xfId="1" applyFont="1" applyBorder="1" applyAlignment="1">
      <alignment horizontal="center" vertical="center" wrapText="1"/>
    </xf>
    <xf numFmtId="41" fontId="3" fillId="0" borderId="9" xfId="1" applyFont="1" applyBorder="1" applyAlignment="1">
      <alignment horizontal="center" vertical="center" wrapText="1"/>
    </xf>
    <xf numFmtId="41" fontId="3" fillId="0" borderId="1" xfId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39" fontId="0" fillId="0" borderId="17" xfId="0" applyNumberFormat="1" applyBorder="1" applyAlignment="1">
      <alignment horizontal="left" vertical="top" wrapText="1"/>
    </xf>
    <xf numFmtId="39" fontId="0" fillId="0" borderId="18" xfId="0" applyNumberFormat="1" applyBorder="1" applyAlignment="1">
      <alignment horizontal="left" vertical="top" wrapText="1"/>
    </xf>
    <xf numFmtId="39" fontId="0" fillId="0" borderId="19" xfId="0" applyNumberFormat="1" applyBorder="1" applyAlignment="1">
      <alignment horizontal="left" vertical="top" wrapText="1"/>
    </xf>
    <xf numFmtId="39" fontId="0" fillId="0" borderId="20" xfId="0" applyNumberFormat="1" applyBorder="1" applyAlignment="1">
      <alignment horizontal="left" vertical="top" wrapText="1"/>
    </xf>
    <xf numFmtId="39" fontId="0" fillId="0" borderId="13" xfId="0" applyNumberFormat="1" applyBorder="1" applyAlignment="1">
      <alignment horizontal="left" vertical="top" wrapText="1"/>
    </xf>
    <xf numFmtId="39" fontId="0" fillId="0" borderId="15" xfId="0" applyNumberFormat="1" applyBorder="1" applyAlignment="1">
      <alignment horizontal="left" vertical="top" wrapText="1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8" fillId="0" borderId="23" xfId="0" applyFont="1" applyBorder="1" applyAlignment="1">
      <alignment horizontal="left"/>
    </xf>
    <xf numFmtId="0" fontId="26" fillId="0" borderId="25" xfId="0" applyFont="1" applyBorder="1" applyAlignment="1">
      <alignment horizontal="left"/>
    </xf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222253</xdr:colOff>
      <xdr:row>0</xdr:row>
      <xdr:rowOff>31748</xdr:rowOff>
    </xdr:from>
    <xdr:to>
      <xdr:col>0</xdr:col>
      <xdr:colOff>793754</xdr:colOff>
      <xdr:row>4</xdr:row>
      <xdr:rowOff>0</xdr:rowOff>
    </xdr:to>
    <xdr:pic>
      <xdr:nvPicPr>
        <xdr:cNvPr id="2" name="Picture 1" descr="SUMBA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65203" y="31748"/>
          <a:ext cx="571501" cy="749302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412750</xdr:colOff>
      <xdr:row>9</xdr:row>
      <xdr:rowOff>146050</xdr:rowOff>
    </xdr:from>
    <xdr:ext cx="3585882" cy="937629"/>
    <xdr:sp macro="" textlink="">
      <xdr:nvSpPr>
        <xdr:cNvPr id="2" name="Rectangle 1"/>
        <xdr:cNvSpPr/>
      </xdr:nvSpPr>
      <xdr:spPr>
        <a:xfrm>
          <a:off x="4165600" y="2051050"/>
          <a:ext cx="358588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641350</xdr:colOff>
      <xdr:row>9</xdr:row>
      <xdr:rowOff>98426</xdr:rowOff>
    </xdr:from>
    <xdr:ext cx="5080000" cy="1344663"/>
    <xdr:sp macro="" textlink="">
      <xdr:nvSpPr>
        <xdr:cNvPr id="2" name="Rectangle 1"/>
        <xdr:cNvSpPr/>
      </xdr:nvSpPr>
      <xdr:spPr>
        <a:xfrm>
          <a:off x="3038475" y="1987551"/>
          <a:ext cx="5080000" cy="134466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80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1343024</xdr:colOff>
      <xdr:row>10</xdr:row>
      <xdr:rowOff>38100</xdr:rowOff>
    </xdr:from>
    <xdr:ext cx="3876675" cy="937629"/>
    <xdr:sp macro="" textlink="">
      <xdr:nvSpPr>
        <xdr:cNvPr id="2" name="Rectangle 1"/>
        <xdr:cNvSpPr/>
      </xdr:nvSpPr>
      <xdr:spPr>
        <a:xfrm>
          <a:off x="3533774" y="2133600"/>
          <a:ext cx="38766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409575</xdr:colOff>
      <xdr:row>9</xdr:row>
      <xdr:rowOff>85725</xdr:rowOff>
    </xdr:from>
    <xdr:ext cx="3585882" cy="937629"/>
    <xdr:sp macro="" textlink="">
      <xdr:nvSpPr>
        <xdr:cNvPr id="2" name="Rectangle 1"/>
        <xdr:cNvSpPr/>
      </xdr:nvSpPr>
      <xdr:spPr>
        <a:xfrm>
          <a:off x="3552825" y="2324100"/>
          <a:ext cx="358588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1175159</xdr:colOff>
      <xdr:row>14</xdr:row>
      <xdr:rowOff>66675</xdr:rowOff>
    </xdr:from>
    <xdr:ext cx="6016215" cy="937629"/>
    <xdr:sp macro="" textlink="">
      <xdr:nvSpPr>
        <xdr:cNvPr id="2" name="Rectangle 1"/>
        <xdr:cNvSpPr/>
      </xdr:nvSpPr>
      <xdr:spPr>
        <a:xfrm>
          <a:off x="3070634" y="2733675"/>
          <a:ext cx="601621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940296</xdr:colOff>
      <xdr:row>12</xdr:row>
      <xdr:rowOff>39144</xdr:rowOff>
    </xdr:from>
    <xdr:ext cx="6016215" cy="937629"/>
    <xdr:sp macro="" textlink="">
      <xdr:nvSpPr>
        <xdr:cNvPr id="2" name="Rectangle 1"/>
        <xdr:cNvSpPr/>
      </xdr:nvSpPr>
      <xdr:spPr>
        <a:xfrm>
          <a:off x="3484645" y="2387774"/>
          <a:ext cx="601621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76200</xdr:rowOff>
    </xdr:from>
    <xdr:to>
      <xdr:col>1</xdr:col>
      <xdr:colOff>371475</xdr:colOff>
      <xdr:row>3</xdr:row>
      <xdr:rowOff>197957</xdr:rowOff>
    </xdr:to>
    <xdr:pic>
      <xdr:nvPicPr>
        <xdr:cNvPr id="2" name="Picture 1" descr="SUMBA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50" y="76200"/>
          <a:ext cx="847725" cy="778982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414618</xdr:colOff>
      <xdr:row>7</xdr:row>
      <xdr:rowOff>141734</xdr:rowOff>
    </xdr:from>
    <xdr:ext cx="3585882" cy="937629"/>
    <xdr:sp macro="" textlink="">
      <xdr:nvSpPr>
        <xdr:cNvPr id="2" name="Rectangle 1"/>
        <xdr:cNvSpPr/>
      </xdr:nvSpPr>
      <xdr:spPr>
        <a:xfrm>
          <a:off x="2548218" y="1475234"/>
          <a:ext cx="358588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2209800</xdr:colOff>
      <xdr:row>10</xdr:row>
      <xdr:rowOff>28575</xdr:rowOff>
    </xdr:from>
    <xdr:ext cx="3585882" cy="937629"/>
    <xdr:sp macro="" textlink="">
      <xdr:nvSpPr>
        <xdr:cNvPr id="2" name="Rectangle 1"/>
        <xdr:cNvSpPr/>
      </xdr:nvSpPr>
      <xdr:spPr>
        <a:xfrm>
          <a:off x="2495550" y="2162175"/>
          <a:ext cx="358588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98425</xdr:colOff>
      <xdr:row>10</xdr:row>
      <xdr:rowOff>187325</xdr:rowOff>
    </xdr:from>
    <xdr:ext cx="3585882" cy="937629"/>
    <xdr:sp macro="" textlink="">
      <xdr:nvSpPr>
        <xdr:cNvPr id="2" name="Rectangle 1"/>
        <xdr:cNvSpPr/>
      </xdr:nvSpPr>
      <xdr:spPr>
        <a:xfrm>
          <a:off x="2860675" y="2266950"/>
          <a:ext cx="358588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1190625</xdr:colOff>
      <xdr:row>11</xdr:row>
      <xdr:rowOff>164043</xdr:rowOff>
    </xdr:from>
    <xdr:ext cx="4466167" cy="937629"/>
    <xdr:sp macro="" textlink="">
      <xdr:nvSpPr>
        <xdr:cNvPr id="2" name="Rectangle 1"/>
        <xdr:cNvSpPr/>
      </xdr:nvSpPr>
      <xdr:spPr>
        <a:xfrm>
          <a:off x="3190875" y="2275418"/>
          <a:ext cx="446616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912582</xdr:colOff>
      <xdr:row>12</xdr:row>
      <xdr:rowOff>139092</xdr:rowOff>
    </xdr:from>
    <xdr:ext cx="4270197" cy="937629"/>
    <xdr:sp macro="" textlink="">
      <xdr:nvSpPr>
        <xdr:cNvPr id="2" name="Rectangle 1"/>
        <xdr:cNvSpPr/>
      </xdr:nvSpPr>
      <xdr:spPr>
        <a:xfrm>
          <a:off x="3383560" y="2651483"/>
          <a:ext cx="427019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1386296</xdr:colOff>
      <xdr:row>11</xdr:row>
      <xdr:rowOff>64572</xdr:rowOff>
    </xdr:from>
    <xdr:ext cx="4270197" cy="937629"/>
    <xdr:sp macro="" textlink="">
      <xdr:nvSpPr>
        <xdr:cNvPr id="2" name="Rectangle 1"/>
        <xdr:cNvSpPr/>
      </xdr:nvSpPr>
      <xdr:spPr>
        <a:xfrm>
          <a:off x="3100796" y="2175947"/>
          <a:ext cx="427019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1324721</xdr:colOff>
      <xdr:row>12</xdr:row>
      <xdr:rowOff>4607</xdr:rowOff>
    </xdr:from>
    <xdr:ext cx="4270197" cy="937629"/>
    <xdr:sp macro="" textlink="">
      <xdr:nvSpPr>
        <xdr:cNvPr id="2" name="Rectangle 1"/>
        <xdr:cNvSpPr/>
      </xdr:nvSpPr>
      <xdr:spPr>
        <a:xfrm>
          <a:off x="1762871" y="2481107"/>
          <a:ext cx="427019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ANTOR/INSPEKTORAT/LAPORAN%202016/LAPORAN%20KEUANGAN%202016/DRAFT%20LAPKEU%20INSP%202016/Neraca%20dan%20LRA%202015%20FIN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eraca"/>
      <sheetName val="LRA"/>
      <sheetName val="LRA KONVERSI"/>
      <sheetName val="Neraca audited"/>
      <sheetName val="Neraca restetement"/>
      <sheetName val="LPE"/>
      <sheetName val="Lo ringkas 2"/>
      <sheetName val="Lo ringkas"/>
      <sheetName val="LO"/>
      <sheetName val="LRA OK (2)"/>
      <sheetName val="LRA OK"/>
      <sheetName val="Sheet3"/>
    </sheetNames>
    <sheetDataSet>
      <sheetData sheetId="0"/>
      <sheetData sheetId="1"/>
      <sheetData sheetId="2"/>
      <sheetData sheetId="3">
        <row r="44">
          <cell r="D44">
            <v>4212293419.2600002</v>
          </cell>
        </row>
        <row r="47">
          <cell r="C47">
            <v>-15919614366.969999</v>
          </cell>
        </row>
        <row r="53">
          <cell r="C53">
            <v>15678235416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6"/>
  <sheetViews>
    <sheetView topLeftCell="A37" workbookViewId="0">
      <selection activeCell="B58" sqref="B58:C66"/>
    </sheetView>
  </sheetViews>
  <sheetFormatPr defaultRowHeight="15"/>
  <cols>
    <col min="1" max="1" width="38.85546875" bestFit="1" customWidth="1"/>
    <col min="2" max="3" width="18.7109375" bestFit="1" customWidth="1"/>
  </cols>
  <sheetData>
    <row r="1" spans="1:3" ht="15.75">
      <c r="A1" s="507" t="s">
        <v>349</v>
      </c>
      <c r="B1" s="507"/>
      <c r="C1" s="507"/>
    </row>
    <row r="2" spans="1:3" ht="15.75">
      <c r="A2" s="507" t="s">
        <v>511</v>
      </c>
      <c r="B2" s="507"/>
      <c r="C2" s="507"/>
    </row>
    <row r="3" spans="1:3">
      <c r="A3" s="506" t="s">
        <v>350</v>
      </c>
      <c r="B3" s="505"/>
      <c r="C3" s="505"/>
    </row>
    <row r="4" spans="1:3">
      <c r="A4" s="506" t="s">
        <v>509</v>
      </c>
      <c r="B4" s="506"/>
      <c r="C4" s="506"/>
    </row>
    <row r="5" spans="1:3" ht="15.75" thickBot="1">
      <c r="B5" s="277"/>
      <c r="C5" s="277"/>
    </row>
    <row r="6" spans="1:3" ht="16.5" thickBot="1">
      <c r="A6" s="278" t="s">
        <v>1</v>
      </c>
      <c r="B6" s="279">
        <v>2017</v>
      </c>
      <c r="C6" s="280">
        <v>2016</v>
      </c>
    </row>
    <row r="7" spans="1:3">
      <c r="A7" s="281" t="s">
        <v>351</v>
      </c>
      <c r="B7" s="282"/>
      <c r="C7" s="282"/>
    </row>
    <row r="8" spans="1:3">
      <c r="A8" s="283" t="s">
        <v>352</v>
      </c>
      <c r="B8" s="284"/>
      <c r="C8" s="284"/>
    </row>
    <row r="9" spans="1:3">
      <c r="A9" s="285" t="s">
        <v>353</v>
      </c>
      <c r="B9" s="286">
        <v>0</v>
      </c>
      <c r="C9" s="286">
        <v>0</v>
      </c>
    </row>
    <row r="10" spans="1:3">
      <c r="A10" s="285" t="s">
        <v>354</v>
      </c>
      <c r="B10" s="286">
        <v>0</v>
      </c>
      <c r="C10" s="286">
        <v>0</v>
      </c>
    </row>
    <row r="11" spans="1:3">
      <c r="A11" s="285" t="s">
        <v>355</v>
      </c>
      <c r="B11" s="286">
        <v>0</v>
      </c>
      <c r="C11" s="286">
        <v>0</v>
      </c>
    </row>
    <row r="12" spans="1:3">
      <c r="A12" s="285" t="s">
        <v>356</v>
      </c>
      <c r="B12" s="286">
        <v>0</v>
      </c>
      <c r="C12" s="286">
        <v>0</v>
      </c>
    </row>
    <row r="13" spans="1:3">
      <c r="A13" s="285" t="s">
        <v>357</v>
      </c>
      <c r="B13" s="286">
        <v>0</v>
      </c>
      <c r="C13" s="286">
        <v>0</v>
      </c>
    </row>
    <row r="14" spans="1:3">
      <c r="A14" s="285" t="s">
        <v>271</v>
      </c>
      <c r="B14" s="287">
        <v>32435074</v>
      </c>
      <c r="C14" s="287">
        <v>32435074</v>
      </c>
    </row>
    <row r="15" spans="1:3" ht="15.75" thickBot="1">
      <c r="A15" s="288" t="s">
        <v>358</v>
      </c>
      <c r="B15" s="287">
        <v>19225150</v>
      </c>
      <c r="C15" s="287">
        <v>20198300</v>
      </c>
    </row>
    <row r="16" spans="1:3" ht="15.75" thickBot="1">
      <c r="A16" s="289" t="s">
        <v>359</v>
      </c>
      <c r="B16" s="290">
        <f>SUM(B9:B15)</f>
        <v>51660224</v>
      </c>
      <c r="C16" s="290">
        <f>SUM(C9:C15)</f>
        <v>52633374</v>
      </c>
    </row>
    <row r="17" spans="1:3">
      <c r="A17" s="281" t="s">
        <v>137</v>
      </c>
      <c r="B17" s="291"/>
      <c r="C17" s="291"/>
    </row>
    <row r="18" spans="1:3">
      <c r="A18" s="285" t="s">
        <v>42</v>
      </c>
      <c r="B18" s="286">
        <f>C18</f>
        <v>1097970000</v>
      </c>
      <c r="C18" s="286">
        <v>1097970000</v>
      </c>
    </row>
    <row r="19" spans="1:3">
      <c r="A19" s="285" t="s">
        <v>43</v>
      </c>
      <c r="B19" s="286">
        <v>3264663600</v>
      </c>
      <c r="C19" s="286">
        <v>3007115100</v>
      </c>
    </row>
    <row r="20" spans="1:3">
      <c r="A20" s="285" t="s">
        <v>360</v>
      </c>
      <c r="B20" s="286">
        <f>C20</f>
        <v>3117638658</v>
      </c>
      <c r="C20" s="286">
        <f>3071519958+46118700</f>
        <v>3117638658</v>
      </c>
    </row>
    <row r="21" spans="1:3">
      <c r="A21" s="285" t="s">
        <v>361</v>
      </c>
      <c r="B21" s="286">
        <v>0</v>
      </c>
      <c r="C21" s="286">
        <v>0</v>
      </c>
    </row>
    <row r="22" spans="1:3">
      <c r="A22" s="285" t="s">
        <v>362</v>
      </c>
      <c r="B22" s="286">
        <v>37491174</v>
      </c>
      <c r="C22" s="286">
        <v>34515774</v>
      </c>
    </row>
    <row r="23" spans="1:3">
      <c r="A23" s="285" t="s">
        <v>363</v>
      </c>
      <c r="B23" s="286">
        <v>0</v>
      </c>
      <c r="C23" s="286">
        <v>0</v>
      </c>
    </row>
    <row r="24" spans="1:3" ht="15.75" thickBot="1">
      <c r="A24" s="288" t="s">
        <v>364</v>
      </c>
      <c r="B24" s="287">
        <v>-3184469275.8499999</v>
      </c>
      <c r="C24" s="287">
        <v>-2763448070.7399998</v>
      </c>
    </row>
    <row r="25" spans="1:3" ht="15.75" thickBot="1">
      <c r="A25" s="289" t="s">
        <v>365</v>
      </c>
      <c r="B25" s="290">
        <f>SUM(B18:B24)</f>
        <v>4333294156.1499996</v>
      </c>
      <c r="C25" s="290">
        <f>SUM(C18:C24)</f>
        <v>4493791461.2600002</v>
      </c>
    </row>
    <row r="26" spans="1:3">
      <c r="A26" s="281" t="s">
        <v>143</v>
      </c>
      <c r="B26" s="291"/>
      <c r="C26" s="291"/>
    </row>
    <row r="27" spans="1:3">
      <c r="A27" s="285" t="s">
        <v>366</v>
      </c>
      <c r="B27" s="286">
        <f>C27</f>
        <v>24750000</v>
      </c>
      <c r="C27" s="286">
        <v>24750000</v>
      </c>
    </row>
    <row r="28" spans="1:3">
      <c r="A28" s="292" t="s">
        <v>367</v>
      </c>
      <c r="B28" s="293">
        <v>0</v>
      </c>
      <c r="C28" s="293">
        <v>0</v>
      </c>
    </row>
    <row r="29" spans="1:3" ht="15.75" thickBot="1">
      <c r="A29" s="288" t="s">
        <v>368</v>
      </c>
      <c r="B29" s="287">
        <v>-19800000</v>
      </c>
      <c r="C29" s="287">
        <v>-14850000</v>
      </c>
    </row>
    <row r="30" spans="1:3" ht="15.75" thickBot="1">
      <c r="A30" s="289" t="s">
        <v>369</v>
      </c>
      <c r="B30" s="294">
        <f>SUM(B27:B29)</f>
        <v>4950000</v>
      </c>
      <c r="C30" s="294">
        <f>SUM(C27:C29)</f>
        <v>9900000</v>
      </c>
    </row>
    <row r="31" spans="1:3" ht="15.75" thickBot="1">
      <c r="A31" s="295" t="s">
        <v>370</v>
      </c>
      <c r="B31" s="296">
        <f>B16+B25+B30</f>
        <v>4389904380.1499996</v>
      </c>
      <c r="C31" s="296">
        <f>C16+C25+C30</f>
        <v>4556324835.2600002</v>
      </c>
    </row>
    <row r="32" spans="1:3">
      <c r="A32" s="281" t="s">
        <v>371</v>
      </c>
      <c r="B32" s="291"/>
      <c r="C32" s="291"/>
    </row>
    <row r="33" spans="1:3">
      <c r="A33" s="283" t="s">
        <v>372</v>
      </c>
      <c r="B33" s="297"/>
      <c r="C33" s="297"/>
    </row>
    <row r="34" spans="1:3">
      <c r="A34" s="285" t="s">
        <v>373</v>
      </c>
      <c r="B34" s="286">
        <v>0</v>
      </c>
      <c r="C34" s="286">
        <v>0</v>
      </c>
    </row>
    <row r="35" spans="1:3">
      <c r="A35" s="285" t="s">
        <v>374</v>
      </c>
      <c r="B35" s="286" t="s">
        <v>135</v>
      </c>
      <c r="C35" s="286" t="s">
        <v>135</v>
      </c>
    </row>
    <row r="36" spans="1:3">
      <c r="A36" s="288" t="s">
        <v>278</v>
      </c>
      <c r="B36" s="287">
        <v>351537632</v>
      </c>
      <c r="C36" s="287">
        <v>332848259</v>
      </c>
    </row>
    <row r="37" spans="1:3">
      <c r="A37" s="288" t="s">
        <v>256</v>
      </c>
      <c r="B37" s="298">
        <v>59115537</v>
      </c>
      <c r="C37" s="287">
        <v>11183157</v>
      </c>
    </row>
    <row r="38" spans="1:3" ht="15.75" thickBot="1">
      <c r="A38" s="288" t="s">
        <v>375</v>
      </c>
      <c r="B38" s="298">
        <v>0</v>
      </c>
      <c r="C38" s="298">
        <v>0</v>
      </c>
    </row>
    <row r="39" spans="1:3" ht="15.75" thickBot="1">
      <c r="A39" s="289" t="s">
        <v>376</v>
      </c>
      <c r="B39" s="290">
        <f>SUM(B34:B38)</f>
        <v>410653169</v>
      </c>
      <c r="C39" s="290">
        <f>SUM(C34:C38)</f>
        <v>344031416</v>
      </c>
    </row>
    <row r="40" spans="1:3" ht="15.75" thickBot="1">
      <c r="A40" s="299"/>
      <c r="B40" s="293"/>
      <c r="C40" s="293"/>
    </row>
    <row r="41" spans="1:3" ht="15.75" thickBot="1">
      <c r="A41" s="300" t="s">
        <v>377</v>
      </c>
      <c r="B41" s="301">
        <f>B39</f>
        <v>410653169</v>
      </c>
      <c r="C41" s="301">
        <f>C39</f>
        <v>344031416</v>
      </c>
    </row>
    <row r="42" spans="1:3">
      <c r="A42" s="302"/>
      <c r="B42" s="303"/>
      <c r="C42" s="303"/>
    </row>
    <row r="43" spans="1:3">
      <c r="A43" s="304" t="s">
        <v>378</v>
      </c>
      <c r="B43" s="305"/>
      <c r="C43" s="305"/>
    </row>
    <row r="44" spans="1:3">
      <c r="A44" s="304" t="s">
        <v>378</v>
      </c>
      <c r="B44" s="305">
        <f>B46+B47+B48+B51</f>
        <v>3979251211.1500015</v>
      </c>
      <c r="C44" s="305">
        <f>C46+C47+C48+C51</f>
        <v>4212293419.2600002</v>
      </c>
    </row>
    <row r="45" spans="1:3">
      <c r="A45" s="304" t="s">
        <v>287</v>
      </c>
      <c r="B45" s="305"/>
      <c r="C45" s="305">
        <v>0</v>
      </c>
    </row>
    <row r="46" spans="1:3">
      <c r="A46" s="306" t="s">
        <v>379</v>
      </c>
      <c r="B46" s="307">
        <v>4220630162.1199999</v>
      </c>
      <c r="C46" s="307">
        <v>4612807127.0900002</v>
      </c>
    </row>
    <row r="47" spans="1:3">
      <c r="A47" s="306" t="s">
        <v>380</v>
      </c>
      <c r="B47" s="307">
        <v>-15919614366.969999</v>
      </c>
      <c r="C47" s="307">
        <v>-14543188048.83</v>
      </c>
    </row>
    <row r="48" spans="1:3">
      <c r="A48" s="304" t="s">
        <v>381</v>
      </c>
      <c r="B48" s="307">
        <f>SUM(B49:B50)</f>
        <v>0</v>
      </c>
      <c r="C48" s="307">
        <v>0</v>
      </c>
    </row>
    <row r="49" spans="1:3">
      <c r="A49" s="308" t="s">
        <v>382</v>
      </c>
      <c r="B49" s="307">
        <v>15678235416</v>
      </c>
      <c r="C49" s="307">
        <v>22533862536</v>
      </c>
    </row>
    <row r="50" spans="1:3">
      <c r="A50" s="308" t="s">
        <v>383</v>
      </c>
      <c r="B50" s="307">
        <v>-15678235416</v>
      </c>
      <c r="C50" s="307">
        <v>-22533862536</v>
      </c>
    </row>
    <row r="51" spans="1:3">
      <c r="A51" s="304" t="s">
        <v>384</v>
      </c>
      <c r="B51" s="305">
        <f>SUM(B52:B53)</f>
        <v>15678235416</v>
      </c>
      <c r="C51" s="305">
        <f>SUM(C52:C53)</f>
        <v>14142674341</v>
      </c>
    </row>
    <row r="52" spans="1:3">
      <c r="A52" s="308" t="s">
        <v>385</v>
      </c>
      <c r="B52" s="305">
        <v>0</v>
      </c>
      <c r="C52" s="307">
        <v>0</v>
      </c>
    </row>
    <row r="53" spans="1:3" ht="15.75" thickBot="1">
      <c r="A53" s="308" t="s">
        <v>386</v>
      </c>
      <c r="B53" s="307">
        <v>15678235416</v>
      </c>
      <c r="C53" s="307">
        <v>14142674341</v>
      </c>
    </row>
    <row r="54" spans="1:3" ht="15.75" thickBot="1">
      <c r="A54" s="300" t="s">
        <v>387</v>
      </c>
      <c r="B54" s="301">
        <f>B44</f>
        <v>3979251211.1500015</v>
      </c>
      <c r="C54" s="301">
        <f>C44</f>
        <v>4212293419.2600002</v>
      </c>
    </row>
    <row r="55" spans="1:3" ht="15.75" thickBot="1">
      <c r="A55" s="309"/>
      <c r="B55" s="293"/>
      <c r="C55" s="293"/>
    </row>
    <row r="56" spans="1:3" ht="15.75" thickBot="1">
      <c r="A56" s="310" t="s">
        <v>388</v>
      </c>
      <c r="B56" s="296">
        <f>B41+B54</f>
        <v>4389904380.1500015</v>
      </c>
      <c r="C56" s="296">
        <f>C41+C54</f>
        <v>4556324835.2600002</v>
      </c>
    </row>
    <row r="57" spans="1:3">
      <c r="B57" s="277"/>
      <c r="C57" s="277"/>
    </row>
    <row r="58" spans="1:3">
      <c r="A58" s="67"/>
      <c r="B58" s="505" t="s">
        <v>448</v>
      </c>
      <c r="C58" s="505"/>
    </row>
    <row r="59" spans="1:3">
      <c r="B59" s="506" t="s">
        <v>441</v>
      </c>
      <c r="C59" s="506"/>
    </row>
    <row r="60" spans="1:3">
      <c r="A60" s="67"/>
      <c r="B60" s="505"/>
      <c r="C60" s="505"/>
    </row>
    <row r="61" spans="1:3">
      <c r="C61" s="1"/>
    </row>
    <row r="62" spans="1:3">
      <c r="A62" s="67"/>
      <c r="C62" s="1"/>
    </row>
    <row r="63" spans="1:3">
      <c r="A63" s="311"/>
      <c r="C63" s="1"/>
    </row>
    <row r="64" spans="1:3">
      <c r="B64" s="506" t="s">
        <v>446</v>
      </c>
      <c r="C64" s="506"/>
    </row>
    <row r="65" spans="2:3">
      <c r="B65" s="504" t="s">
        <v>18</v>
      </c>
      <c r="C65" s="504"/>
    </row>
    <row r="66" spans="2:3">
      <c r="B66" s="504" t="s">
        <v>447</v>
      </c>
      <c r="C66" s="504"/>
    </row>
  </sheetData>
  <mergeCells count="10">
    <mergeCell ref="B66:C66"/>
    <mergeCell ref="B60:C60"/>
    <mergeCell ref="B64:C64"/>
    <mergeCell ref="B65:C65"/>
    <mergeCell ref="A1:C1"/>
    <mergeCell ref="A2:C2"/>
    <mergeCell ref="A3:C3"/>
    <mergeCell ref="A4:C4"/>
    <mergeCell ref="B58:C58"/>
    <mergeCell ref="B59:C5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2:H32"/>
  <sheetViews>
    <sheetView view="pageBreakPreview" zoomScale="73" zoomScaleSheetLayoutView="73" workbookViewId="0">
      <selection activeCell="G20" sqref="G20"/>
    </sheetView>
  </sheetViews>
  <sheetFormatPr defaultRowHeight="15"/>
  <cols>
    <col min="1" max="1" width="4.7109375" customWidth="1"/>
    <col min="2" max="2" width="25.28515625" customWidth="1"/>
    <col min="3" max="3" width="18.28515625" customWidth="1"/>
    <col min="4" max="7" width="19.140625" customWidth="1"/>
    <col min="8" max="8" width="23.42578125" customWidth="1"/>
  </cols>
  <sheetData>
    <row r="2" spans="1:8">
      <c r="A2" s="546" t="s">
        <v>48</v>
      </c>
      <c r="B2" s="546"/>
      <c r="C2" s="546"/>
      <c r="D2" s="546"/>
      <c r="E2" s="546"/>
      <c r="F2" s="546"/>
      <c r="G2" s="546"/>
      <c r="H2" s="546"/>
    </row>
    <row r="4" spans="1:8" s="26" customFormat="1" ht="15.75">
      <c r="A4" s="507" t="s">
        <v>451</v>
      </c>
      <c r="B4" s="507"/>
      <c r="C4" s="507"/>
      <c r="D4" s="507"/>
      <c r="E4" s="507"/>
      <c r="F4" s="507"/>
      <c r="G4" s="507"/>
      <c r="H4" s="507"/>
    </row>
    <row r="5" spans="1:8">
      <c r="A5" s="506" t="s">
        <v>439</v>
      </c>
      <c r="B5" s="506"/>
      <c r="C5" s="506"/>
      <c r="D5" s="506"/>
      <c r="E5" s="506"/>
      <c r="F5" s="506"/>
      <c r="G5" s="506"/>
      <c r="H5" s="506"/>
    </row>
    <row r="7" spans="1:8">
      <c r="A7" s="560" t="s">
        <v>0</v>
      </c>
      <c r="B7" s="560" t="s">
        <v>54</v>
      </c>
      <c r="C7" s="563" t="s">
        <v>452</v>
      </c>
      <c r="D7" s="536" t="s">
        <v>49</v>
      </c>
      <c r="E7" s="566"/>
      <c r="F7" s="567"/>
      <c r="G7" s="568"/>
      <c r="H7" s="563" t="s">
        <v>456</v>
      </c>
    </row>
    <row r="8" spans="1:8">
      <c r="A8" s="561"/>
      <c r="B8" s="561"/>
      <c r="C8" s="564"/>
      <c r="D8" s="402" t="s">
        <v>50</v>
      </c>
      <c r="E8" s="400" t="s">
        <v>453</v>
      </c>
      <c r="F8" s="55" t="s">
        <v>454</v>
      </c>
      <c r="G8" s="55" t="s">
        <v>455</v>
      </c>
      <c r="H8" s="564"/>
    </row>
    <row r="9" spans="1:8">
      <c r="A9" s="562"/>
      <c r="B9" s="562"/>
      <c r="C9" s="565"/>
      <c r="D9" s="404">
        <v>5.0000000000000001E-3</v>
      </c>
      <c r="E9" s="405">
        <v>0.1</v>
      </c>
      <c r="F9" s="56" t="s">
        <v>51</v>
      </c>
      <c r="G9" s="56" t="s">
        <v>52</v>
      </c>
      <c r="H9" s="565"/>
    </row>
    <row r="10" spans="1:8">
      <c r="A10" s="23"/>
      <c r="B10" s="23"/>
      <c r="C10" s="23"/>
      <c r="D10" s="23"/>
      <c r="E10" s="23"/>
      <c r="F10" s="23"/>
      <c r="G10" s="23"/>
      <c r="H10" s="23"/>
    </row>
    <row r="11" spans="1:8">
      <c r="A11" s="23"/>
      <c r="B11" s="23"/>
      <c r="C11" s="23"/>
      <c r="D11" s="23"/>
      <c r="E11" s="23"/>
      <c r="F11" s="23"/>
      <c r="G11" s="23"/>
      <c r="H11" s="23"/>
    </row>
    <row r="12" spans="1:8">
      <c r="A12" s="23"/>
      <c r="B12" s="23"/>
      <c r="C12" s="23"/>
      <c r="D12" s="23"/>
      <c r="E12" s="23"/>
      <c r="F12" s="23"/>
      <c r="G12" s="23"/>
      <c r="H12" s="23"/>
    </row>
    <row r="13" spans="1:8">
      <c r="A13" s="23"/>
      <c r="B13" s="23"/>
      <c r="C13" s="23"/>
      <c r="D13" s="23"/>
      <c r="E13" s="23"/>
      <c r="F13" s="23"/>
      <c r="G13" s="23"/>
      <c r="H13" s="23"/>
    </row>
    <row r="14" spans="1:8">
      <c r="A14" s="23"/>
      <c r="B14" s="23"/>
      <c r="C14" s="23"/>
      <c r="D14" s="23"/>
      <c r="E14" s="23"/>
      <c r="F14" s="23"/>
      <c r="G14" s="23"/>
      <c r="H14" s="23"/>
    </row>
    <row r="15" spans="1:8">
      <c r="A15" s="23"/>
      <c r="B15" s="23"/>
      <c r="C15" s="23"/>
      <c r="D15" s="23"/>
      <c r="E15" s="23"/>
      <c r="F15" s="23"/>
      <c r="G15" s="23"/>
      <c r="H15" s="23"/>
    </row>
    <row r="16" spans="1:8">
      <c r="A16" s="23"/>
      <c r="B16" s="23"/>
      <c r="C16" s="23"/>
      <c r="D16" s="23"/>
      <c r="E16" s="23"/>
      <c r="F16" s="23"/>
      <c r="G16" s="23"/>
      <c r="H16" s="23"/>
    </row>
    <row r="17" spans="1:8">
      <c r="A17" s="23"/>
      <c r="B17" s="23"/>
      <c r="C17" s="23"/>
      <c r="D17" s="23"/>
      <c r="E17" s="23"/>
      <c r="F17" s="23"/>
      <c r="G17" s="23"/>
      <c r="H17" s="23"/>
    </row>
    <row r="18" spans="1:8">
      <c r="A18" s="23"/>
      <c r="B18" s="23"/>
      <c r="C18" s="23"/>
      <c r="D18" s="23"/>
      <c r="E18" s="23"/>
      <c r="F18" s="23"/>
      <c r="G18" s="23"/>
      <c r="H18" s="23"/>
    </row>
    <row r="19" spans="1:8">
      <c r="A19" s="23"/>
      <c r="B19" s="23"/>
      <c r="C19" s="23"/>
      <c r="D19" s="23"/>
      <c r="E19" s="23"/>
      <c r="F19" s="23"/>
      <c r="G19" s="23"/>
      <c r="H19" s="23"/>
    </row>
    <row r="20" spans="1:8">
      <c r="A20" s="23"/>
      <c r="B20" s="23"/>
      <c r="C20" s="23"/>
      <c r="D20" s="23"/>
      <c r="E20" s="23"/>
      <c r="F20" s="23"/>
      <c r="G20" s="23"/>
      <c r="H20" s="23"/>
    </row>
    <row r="21" spans="1:8">
      <c r="A21" s="536" t="s">
        <v>25</v>
      </c>
      <c r="B21" s="537"/>
      <c r="C21" s="16"/>
      <c r="D21" s="16"/>
      <c r="E21" s="377"/>
      <c r="F21" s="23"/>
      <c r="G21" s="23"/>
      <c r="H21" s="23"/>
    </row>
    <row r="24" spans="1:8">
      <c r="F24" s="505" t="s">
        <v>448</v>
      </c>
      <c r="G24" s="505"/>
      <c r="H24" s="505"/>
    </row>
    <row r="25" spans="1:8">
      <c r="F25" s="506" t="s">
        <v>441</v>
      </c>
      <c r="G25" s="506"/>
      <c r="H25" s="506"/>
    </row>
    <row r="26" spans="1:8">
      <c r="F26" s="505"/>
      <c r="G26" s="505"/>
    </row>
    <row r="27" spans="1:8">
      <c r="G27" s="1"/>
    </row>
    <row r="28" spans="1:8">
      <c r="G28" s="1"/>
    </row>
    <row r="29" spans="1:8">
      <c r="G29" s="1"/>
    </row>
    <row r="30" spans="1:8">
      <c r="F30" s="506" t="s">
        <v>446</v>
      </c>
      <c r="G30" s="506"/>
      <c r="H30" s="506"/>
    </row>
    <row r="31" spans="1:8">
      <c r="F31" s="504" t="s">
        <v>18</v>
      </c>
      <c r="G31" s="504"/>
      <c r="H31" s="504"/>
    </row>
    <row r="32" spans="1:8">
      <c r="F32" s="504" t="s">
        <v>447</v>
      </c>
      <c r="G32" s="504"/>
      <c r="H32" s="504"/>
    </row>
  </sheetData>
  <mergeCells count="15">
    <mergeCell ref="F32:H32"/>
    <mergeCell ref="A21:B21"/>
    <mergeCell ref="A2:H2"/>
    <mergeCell ref="A4:H4"/>
    <mergeCell ref="A5:H5"/>
    <mergeCell ref="A7:A9"/>
    <mergeCell ref="B7:B9"/>
    <mergeCell ref="C7:C9"/>
    <mergeCell ref="D7:G7"/>
    <mergeCell ref="H7:H9"/>
    <mergeCell ref="F24:H24"/>
    <mergeCell ref="F25:H25"/>
    <mergeCell ref="F26:G26"/>
    <mergeCell ref="F30:H30"/>
    <mergeCell ref="F31:H31"/>
  </mergeCells>
  <pageMargins left="0.70866141732283472" right="0.70866141732283472" top="0.74803149606299213" bottom="0.74803149606299213" header="0.31496062992125984" footer="0.31496062992125984"/>
  <pageSetup paperSize="9" scale="78" orientation="landscape" horizontalDpi="4294967293" vertic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2:H33"/>
  <sheetViews>
    <sheetView view="pageBreakPreview" zoomScale="69" zoomScaleSheetLayoutView="69" workbookViewId="0">
      <selection activeCell="E12" sqref="E12"/>
    </sheetView>
  </sheetViews>
  <sheetFormatPr defaultRowHeight="15"/>
  <cols>
    <col min="1" max="1" width="4.7109375" customWidth="1"/>
    <col min="2" max="2" width="32.28515625" customWidth="1"/>
    <col min="3" max="3" width="20.140625" customWidth="1"/>
    <col min="4" max="7" width="18.140625" customWidth="1"/>
    <col min="8" max="8" width="21.85546875" customWidth="1"/>
  </cols>
  <sheetData>
    <row r="2" spans="1:8">
      <c r="A2" s="546" t="s">
        <v>53</v>
      </c>
      <c r="B2" s="546"/>
      <c r="C2" s="546"/>
      <c r="D2" s="546"/>
      <c r="E2" s="546"/>
      <c r="F2" s="546"/>
      <c r="G2" s="546"/>
      <c r="H2" s="546"/>
    </row>
    <row r="4" spans="1:8" s="26" customFormat="1" ht="15.75">
      <c r="A4" s="507" t="s">
        <v>457</v>
      </c>
      <c r="B4" s="507"/>
      <c r="C4" s="507"/>
      <c r="D4" s="507"/>
      <c r="E4" s="507"/>
      <c r="F4" s="507"/>
      <c r="G4" s="507"/>
      <c r="H4" s="507"/>
    </row>
    <row r="5" spans="1:8">
      <c r="A5" s="506" t="s">
        <v>439</v>
      </c>
      <c r="B5" s="506"/>
      <c r="C5" s="506"/>
      <c r="D5" s="506"/>
      <c r="E5" s="506"/>
      <c r="F5" s="506"/>
      <c r="G5" s="506"/>
      <c r="H5" s="506"/>
    </row>
    <row r="7" spans="1:8" ht="30" customHeight="1">
      <c r="A7" s="560" t="s">
        <v>0</v>
      </c>
      <c r="B7" s="563" t="s">
        <v>54</v>
      </c>
      <c r="C7" s="563" t="s">
        <v>458</v>
      </c>
      <c r="D7" s="569" t="s">
        <v>49</v>
      </c>
      <c r="E7" s="570"/>
      <c r="F7" s="570"/>
      <c r="G7" s="570"/>
      <c r="H7" s="563" t="s">
        <v>456</v>
      </c>
    </row>
    <row r="8" spans="1:8">
      <c r="A8" s="561"/>
      <c r="B8" s="564"/>
      <c r="C8" s="564"/>
      <c r="D8" s="402" t="s">
        <v>459</v>
      </c>
      <c r="E8" s="400" t="s">
        <v>460</v>
      </c>
      <c r="F8" s="55" t="s">
        <v>461</v>
      </c>
      <c r="G8" s="55" t="s">
        <v>462</v>
      </c>
      <c r="H8" s="564"/>
    </row>
    <row r="9" spans="1:8">
      <c r="A9" s="562"/>
      <c r="B9" s="565"/>
      <c r="C9" s="565"/>
      <c r="D9" s="404">
        <v>5.0000000000000001E-3</v>
      </c>
      <c r="E9" s="405">
        <v>0.1</v>
      </c>
      <c r="F9" s="56" t="s">
        <v>51</v>
      </c>
      <c r="G9" s="56" t="s">
        <v>52</v>
      </c>
      <c r="H9" s="565"/>
    </row>
    <row r="10" spans="1:8">
      <c r="A10" s="23"/>
      <c r="B10" s="23"/>
      <c r="C10" s="23"/>
      <c r="D10" s="23"/>
      <c r="E10" s="23"/>
      <c r="F10" s="23"/>
      <c r="G10" s="23"/>
      <c r="H10" s="23"/>
    </row>
    <row r="11" spans="1:8">
      <c r="A11" s="23"/>
      <c r="B11" s="23"/>
      <c r="C11" s="23"/>
      <c r="D11" s="23"/>
      <c r="E11" s="23"/>
      <c r="F11" s="23"/>
      <c r="G11" s="23"/>
      <c r="H11" s="23"/>
    </row>
    <row r="12" spans="1:8">
      <c r="A12" s="23"/>
      <c r="B12" s="23"/>
      <c r="C12" s="23"/>
      <c r="D12" s="23"/>
      <c r="E12" s="23"/>
      <c r="F12" s="23"/>
      <c r="G12" s="23"/>
      <c r="H12" s="23"/>
    </row>
    <row r="13" spans="1:8">
      <c r="A13" s="23"/>
      <c r="B13" s="23"/>
      <c r="C13" s="23"/>
      <c r="D13" s="23"/>
      <c r="E13" s="23"/>
      <c r="F13" s="23"/>
      <c r="G13" s="23"/>
      <c r="H13" s="23"/>
    </row>
    <row r="14" spans="1:8">
      <c r="A14" s="23"/>
      <c r="B14" s="23"/>
      <c r="C14" s="23"/>
      <c r="D14" s="23"/>
      <c r="E14" s="23"/>
      <c r="F14" s="23"/>
      <c r="G14" s="23"/>
      <c r="H14" s="23"/>
    </row>
    <row r="15" spans="1:8">
      <c r="A15" s="23"/>
      <c r="B15" s="23"/>
      <c r="C15" s="23"/>
      <c r="D15" s="23"/>
      <c r="E15" s="23"/>
      <c r="F15" s="23"/>
      <c r="G15" s="23"/>
      <c r="H15" s="23"/>
    </row>
    <row r="16" spans="1:8">
      <c r="A16" s="23"/>
      <c r="B16" s="23"/>
      <c r="C16" s="23"/>
      <c r="D16" s="23"/>
      <c r="E16" s="23"/>
      <c r="F16" s="23"/>
      <c r="G16" s="23"/>
      <c r="H16" s="23"/>
    </row>
    <row r="17" spans="1:8">
      <c r="A17" s="23"/>
      <c r="B17" s="23"/>
      <c r="C17" s="23"/>
      <c r="D17" s="23"/>
      <c r="E17" s="23"/>
      <c r="F17" s="23"/>
      <c r="G17" s="23"/>
      <c r="H17" s="23"/>
    </row>
    <row r="18" spans="1:8">
      <c r="A18" s="23"/>
      <c r="B18" s="23"/>
      <c r="C18" s="23"/>
      <c r="D18" s="23"/>
      <c r="E18" s="23"/>
      <c r="F18" s="23"/>
      <c r="G18" s="23"/>
      <c r="H18" s="23"/>
    </row>
    <row r="19" spans="1:8">
      <c r="A19" s="23"/>
      <c r="B19" s="23"/>
      <c r="C19" s="23"/>
      <c r="D19" s="23"/>
      <c r="E19" s="23"/>
      <c r="F19" s="23"/>
      <c r="G19" s="23"/>
      <c r="H19" s="23"/>
    </row>
    <row r="20" spans="1:8">
      <c r="A20" s="23"/>
      <c r="B20" s="23"/>
      <c r="C20" s="23"/>
      <c r="D20" s="23"/>
      <c r="E20" s="23"/>
      <c r="F20" s="23"/>
      <c r="G20" s="23"/>
      <c r="H20" s="23"/>
    </row>
    <row r="21" spans="1:8">
      <c r="A21" s="23"/>
      <c r="B21" s="23"/>
      <c r="C21" s="23"/>
      <c r="D21" s="23"/>
      <c r="E21" s="23"/>
      <c r="F21" s="23"/>
      <c r="G21" s="23"/>
      <c r="H21" s="23"/>
    </row>
    <row r="22" spans="1:8">
      <c r="A22" s="536" t="s">
        <v>25</v>
      </c>
      <c r="B22" s="537"/>
      <c r="C22" s="16"/>
      <c r="D22" s="16"/>
      <c r="E22" s="377"/>
      <c r="F22" s="23"/>
      <c r="G22" s="23"/>
      <c r="H22" s="23"/>
    </row>
    <row r="25" spans="1:8">
      <c r="F25" s="505" t="s">
        <v>448</v>
      </c>
      <c r="G25" s="505"/>
      <c r="H25" s="505"/>
    </row>
    <row r="26" spans="1:8">
      <c r="F26" s="506" t="s">
        <v>441</v>
      </c>
      <c r="G26" s="506"/>
      <c r="H26" s="506"/>
    </row>
    <row r="27" spans="1:8">
      <c r="F27" s="505"/>
      <c r="G27" s="505"/>
    </row>
    <row r="28" spans="1:8">
      <c r="G28" s="1"/>
    </row>
    <row r="29" spans="1:8">
      <c r="G29" s="1"/>
    </row>
    <row r="30" spans="1:8">
      <c r="G30" s="1"/>
    </row>
    <row r="31" spans="1:8">
      <c r="F31" s="506" t="s">
        <v>446</v>
      </c>
      <c r="G31" s="506"/>
      <c r="H31" s="506"/>
    </row>
    <row r="32" spans="1:8">
      <c r="F32" s="504" t="s">
        <v>18</v>
      </c>
      <c r="G32" s="504"/>
      <c r="H32" s="504"/>
    </row>
    <row r="33" spans="6:8">
      <c r="F33" s="504" t="s">
        <v>447</v>
      </c>
      <c r="G33" s="504"/>
      <c r="H33" s="504"/>
    </row>
  </sheetData>
  <mergeCells count="15">
    <mergeCell ref="F33:H33"/>
    <mergeCell ref="A22:B22"/>
    <mergeCell ref="A2:H2"/>
    <mergeCell ref="A4:H4"/>
    <mergeCell ref="A5:H5"/>
    <mergeCell ref="A7:A9"/>
    <mergeCell ref="B7:B9"/>
    <mergeCell ref="C7:C9"/>
    <mergeCell ref="D7:G7"/>
    <mergeCell ref="H7:H9"/>
    <mergeCell ref="F25:H25"/>
    <mergeCell ref="F26:H26"/>
    <mergeCell ref="F27:G27"/>
    <mergeCell ref="F31:H31"/>
    <mergeCell ref="F32:H32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4294967293" vertic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2:H32"/>
  <sheetViews>
    <sheetView view="pageBreakPreview" zoomScale="60" workbookViewId="0">
      <selection activeCell="G17" sqref="G17"/>
    </sheetView>
  </sheetViews>
  <sheetFormatPr defaultRowHeight="15"/>
  <cols>
    <col min="1" max="1" width="4.5703125" customWidth="1"/>
    <col min="2" max="3" width="21.140625" customWidth="1"/>
    <col min="4" max="7" width="18.7109375" customWidth="1"/>
    <col min="8" max="8" width="21.28515625" customWidth="1"/>
  </cols>
  <sheetData>
    <row r="2" spans="1:8">
      <c r="A2" s="546" t="s">
        <v>55</v>
      </c>
      <c r="B2" s="546"/>
      <c r="C2" s="546"/>
      <c r="D2" s="546"/>
      <c r="E2" s="546"/>
      <c r="F2" s="546"/>
      <c r="G2" s="546"/>
      <c r="H2" s="546"/>
    </row>
    <row r="4" spans="1:8" ht="15.75">
      <c r="A4" s="507" t="s">
        <v>463</v>
      </c>
      <c r="B4" s="507"/>
      <c r="C4" s="507"/>
      <c r="D4" s="507"/>
      <c r="E4" s="507"/>
      <c r="F4" s="507"/>
      <c r="G4" s="507"/>
      <c r="H4" s="507"/>
    </row>
    <row r="5" spans="1:8">
      <c r="A5" s="506" t="s">
        <v>443</v>
      </c>
      <c r="B5" s="506"/>
      <c r="C5" s="506"/>
      <c r="D5" s="506"/>
      <c r="E5" s="506"/>
      <c r="F5" s="506"/>
      <c r="G5" s="506"/>
      <c r="H5" s="506"/>
    </row>
    <row r="7" spans="1:8">
      <c r="A7" s="560" t="s">
        <v>0</v>
      </c>
      <c r="B7" s="563" t="s">
        <v>54</v>
      </c>
      <c r="C7" s="563" t="s">
        <v>464</v>
      </c>
      <c r="D7" s="569" t="s">
        <v>49</v>
      </c>
      <c r="E7" s="570"/>
      <c r="F7" s="570"/>
      <c r="G7" s="570"/>
      <c r="H7" s="563" t="s">
        <v>456</v>
      </c>
    </row>
    <row r="8" spans="1:8">
      <c r="A8" s="561"/>
      <c r="B8" s="564"/>
      <c r="C8" s="564"/>
      <c r="D8" s="402" t="s">
        <v>459</v>
      </c>
      <c r="E8" s="400" t="s">
        <v>465</v>
      </c>
      <c r="F8" s="55" t="s">
        <v>461</v>
      </c>
      <c r="G8" s="55" t="s">
        <v>462</v>
      </c>
      <c r="H8" s="564"/>
    </row>
    <row r="9" spans="1:8">
      <c r="A9" s="562"/>
      <c r="B9" s="565"/>
      <c r="C9" s="565"/>
      <c r="D9" s="404">
        <v>5.0000000000000001E-3</v>
      </c>
      <c r="E9" s="405">
        <v>0.1</v>
      </c>
      <c r="F9" s="56" t="s">
        <v>51</v>
      </c>
      <c r="G9" s="56" t="s">
        <v>52</v>
      </c>
      <c r="H9" s="565"/>
    </row>
    <row r="10" spans="1:8">
      <c r="A10" s="23"/>
      <c r="B10" s="23"/>
      <c r="C10" s="23"/>
      <c r="D10" s="23"/>
      <c r="E10" s="23"/>
      <c r="F10" s="23"/>
      <c r="G10" s="23"/>
      <c r="H10" s="23"/>
    </row>
    <row r="11" spans="1:8">
      <c r="A11" s="23"/>
      <c r="B11" s="23"/>
      <c r="C11" s="23"/>
      <c r="D11" s="23"/>
      <c r="E11" s="23"/>
      <c r="F11" s="23"/>
      <c r="G11" s="23"/>
      <c r="H11" s="23"/>
    </row>
    <row r="12" spans="1:8">
      <c r="A12" s="23"/>
      <c r="B12" s="23"/>
      <c r="C12" s="23"/>
      <c r="D12" s="23"/>
      <c r="E12" s="23"/>
      <c r="F12" s="23"/>
      <c r="G12" s="23"/>
      <c r="H12" s="23"/>
    </row>
    <row r="13" spans="1:8">
      <c r="A13" s="23"/>
      <c r="B13" s="23"/>
      <c r="C13" s="23"/>
      <c r="D13" s="23"/>
      <c r="E13" s="23"/>
      <c r="F13" s="23"/>
      <c r="G13" s="23"/>
      <c r="H13" s="23"/>
    </row>
    <row r="14" spans="1:8">
      <c r="A14" s="23"/>
      <c r="B14" s="23"/>
      <c r="C14" s="23"/>
      <c r="D14" s="23"/>
      <c r="E14" s="23"/>
      <c r="F14" s="23"/>
      <c r="G14" s="23"/>
      <c r="H14" s="23"/>
    </row>
    <row r="15" spans="1:8">
      <c r="A15" s="23"/>
      <c r="B15" s="23"/>
      <c r="C15" s="23"/>
      <c r="D15" s="23"/>
      <c r="E15" s="23"/>
      <c r="F15" s="23"/>
      <c r="G15" s="23"/>
      <c r="H15" s="23"/>
    </row>
    <row r="16" spans="1:8">
      <c r="A16" s="23"/>
      <c r="B16" s="23"/>
      <c r="C16" s="23"/>
      <c r="D16" s="23"/>
      <c r="E16" s="23"/>
      <c r="F16" s="23"/>
      <c r="G16" s="23"/>
      <c r="H16" s="23"/>
    </row>
    <row r="17" spans="1:8">
      <c r="A17" s="23"/>
      <c r="B17" s="23"/>
      <c r="C17" s="23"/>
      <c r="D17" s="23"/>
      <c r="E17" s="23"/>
      <c r="F17" s="23"/>
      <c r="G17" s="23"/>
      <c r="H17" s="23"/>
    </row>
    <row r="18" spans="1:8">
      <c r="A18" s="23"/>
      <c r="B18" s="23"/>
      <c r="C18" s="23"/>
      <c r="D18" s="23"/>
      <c r="E18" s="23"/>
      <c r="F18" s="23"/>
      <c r="G18" s="23"/>
      <c r="H18" s="23"/>
    </row>
    <row r="19" spans="1:8">
      <c r="A19" s="23"/>
      <c r="B19" s="23"/>
      <c r="C19" s="23"/>
      <c r="D19" s="23"/>
      <c r="E19" s="23"/>
      <c r="F19" s="23"/>
      <c r="G19" s="23"/>
      <c r="H19" s="23"/>
    </row>
    <row r="20" spans="1:8">
      <c r="A20" s="23"/>
      <c r="B20" s="23"/>
      <c r="C20" s="23"/>
      <c r="D20" s="23"/>
      <c r="E20" s="23"/>
      <c r="F20" s="23"/>
      <c r="G20" s="23"/>
      <c r="H20" s="23"/>
    </row>
    <row r="21" spans="1:8">
      <c r="A21" s="536" t="s">
        <v>25</v>
      </c>
      <c r="B21" s="537"/>
      <c r="C21" s="379"/>
      <c r="D21" s="379"/>
      <c r="E21" s="379"/>
      <c r="F21" s="23"/>
      <c r="G21" s="23"/>
      <c r="H21" s="23"/>
    </row>
    <row r="24" spans="1:8">
      <c r="F24" s="505" t="s">
        <v>448</v>
      </c>
      <c r="G24" s="505"/>
      <c r="H24" s="505"/>
    </row>
    <row r="25" spans="1:8">
      <c r="F25" s="506" t="s">
        <v>441</v>
      </c>
      <c r="G25" s="506"/>
      <c r="H25" s="506"/>
    </row>
    <row r="26" spans="1:8">
      <c r="F26" s="505"/>
      <c r="G26" s="505"/>
    </row>
    <row r="27" spans="1:8">
      <c r="G27" s="1"/>
    </row>
    <row r="28" spans="1:8">
      <c r="G28" s="1"/>
    </row>
    <row r="29" spans="1:8">
      <c r="G29" s="1"/>
    </row>
    <row r="30" spans="1:8">
      <c r="F30" s="506" t="s">
        <v>446</v>
      </c>
      <c r="G30" s="506"/>
      <c r="H30" s="506"/>
    </row>
    <row r="31" spans="1:8">
      <c r="F31" s="504" t="s">
        <v>18</v>
      </c>
      <c r="G31" s="504"/>
      <c r="H31" s="504"/>
    </row>
    <row r="32" spans="1:8">
      <c r="F32" s="504" t="s">
        <v>447</v>
      </c>
      <c r="G32" s="504"/>
      <c r="H32" s="504"/>
    </row>
  </sheetData>
  <mergeCells count="15">
    <mergeCell ref="F32:H32"/>
    <mergeCell ref="A21:B21"/>
    <mergeCell ref="A2:H2"/>
    <mergeCell ref="A4:H4"/>
    <mergeCell ref="A5:H5"/>
    <mergeCell ref="A7:A9"/>
    <mergeCell ref="B7:B9"/>
    <mergeCell ref="C7:C9"/>
    <mergeCell ref="D7:G7"/>
    <mergeCell ref="H7:H9"/>
    <mergeCell ref="F24:H24"/>
    <mergeCell ref="F25:H25"/>
    <mergeCell ref="F26:G26"/>
    <mergeCell ref="F30:H30"/>
    <mergeCell ref="F31:H3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2:E31"/>
  <sheetViews>
    <sheetView view="pageBreakPreview" zoomScale="60" workbookViewId="0">
      <selection activeCell="D17" sqref="D17"/>
    </sheetView>
  </sheetViews>
  <sheetFormatPr defaultRowHeight="15"/>
  <cols>
    <col min="1" max="1" width="6.5703125" customWidth="1"/>
    <col min="2" max="2" width="36.7109375" customWidth="1"/>
    <col min="3" max="5" width="24.28515625" customWidth="1"/>
  </cols>
  <sheetData>
    <row r="2" spans="1:5">
      <c r="A2" s="546" t="s">
        <v>56</v>
      </c>
      <c r="B2" s="546"/>
      <c r="C2" s="546"/>
      <c r="D2" s="546"/>
      <c r="E2" s="546"/>
    </row>
    <row r="4" spans="1:5" s="26" customFormat="1" ht="15.75">
      <c r="A4" s="507" t="s">
        <v>466</v>
      </c>
      <c r="B4" s="507"/>
      <c r="C4" s="507"/>
      <c r="D4" s="507"/>
      <c r="E4" s="507"/>
    </row>
    <row r="5" spans="1:5">
      <c r="A5" s="506" t="s">
        <v>57</v>
      </c>
      <c r="B5" s="506"/>
      <c r="C5" s="506"/>
      <c r="D5" s="506"/>
      <c r="E5" s="506"/>
    </row>
    <row r="6" spans="1:5">
      <c r="A6" s="506" t="s">
        <v>439</v>
      </c>
      <c r="B6" s="506"/>
      <c r="C6" s="506"/>
      <c r="D6" s="506"/>
      <c r="E6" s="506"/>
    </row>
    <row r="8" spans="1:5" ht="30" customHeight="1">
      <c r="A8" s="560" t="s">
        <v>0</v>
      </c>
      <c r="B8" s="563" t="s">
        <v>54</v>
      </c>
      <c r="C8" s="563" t="s">
        <v>58</v>
      </c>
      <c r="D8" s="563" t="s">
        <v>59</v>
      </c>
      <c r="E8" s="563" t="s">
        <v>60</v>
      </c>
    </row>
    <row r="9" spans="1:5">
      <c r="A9" s="561"/>
      <c r="B9" s="564"/>
      <c r="C9" s="564"/>
      <c r="D9" s="564"/>
      <c r="E9" s="564"/>
    </row>
    <row r="10" spans="1:5">
      <c r="A10" s="562"/>
      <c r="B10" s="565"/>
      <c r="C10" s="58" t="s">
        <v>61</v>
      </c>
      <c r="D10" s="58" t="s">
        <v>61</v>
      </c>
      <c r="E10" s="58" t="s">
        <v>61</v>
      </c>
    </row>
    <row r="11" spans="1:5">
      <c r="A11" s="2"/>
      <c r="B11" s="23"/>
      <c r="C11" s="23"/>
      <c r="D11" s="23"/>
      <c r="E11" s="23"/>
    </row>
    <row r="12" spans="1:5">
      <c r="A12" s="2"/>
      <c r="B12" s="23"/>
      <c r="C12" s="23"/>
      <c r="D12" s="23"/>
      <c r="E12" s="23"/>
    </row>
    <row r="13" spans="1:5">
      <c r="A13" s="2"/>
      <c r="B13" s="23"/>
      <c r="C13" s="23"/>
      <c r="D13" s="23"/>
      <c r="E13" s="23"/>
    </row>
    <row r="14" spans="1:5">
      <c r="A14" s="378"/>
      <c r="B14" s="23"/>
      <c r="C14" s="23"/>
      <c r="D14" s="23"/>
      <c r="E14" s="23"/>
    </row>
    <row r="15" spans="1:5">
      <c r="A15" s="378"/>
      <c r="B15" s="23"/>
      <c r="C15" s="23"/>
      <c r="D15" s="23"/>
      <c r="E15" s="23"/>
    </row>
    <row r="16" spans="1:5">
      <c r="A16" s="378"/>
      <c r="B16" s="23"/>
      <c r="C16" s="23"/>
      <c r="D16" s="23"/>
      <c r="E16" s="23"/>
    </row>
    <row r="17" spans="1:5">
      <c r="A17" s="23"/>
      <c r="B17" s="23"/>
      <c r="C17" s="23"/>
      <c r="D17" s="23"/>
      <c r="E17" s="23"/>
    </row>
    <row r="18" spans="1:5">
      <c r="A18" s="23"/>
      <c r="B18" s="23"/>
      <c r="C18" s="23"/>
      <c r="D18" s="23"/>
      <c r="E18" s="23"/>
    </row>
    <row r="19" spans="1:5">
      <c r="A19" s="23"/>
      <c r="B19" s="23"/>
      <c r="C19" s="23"/>
      <c r="D19" s="23"/>
      <c r="E19" s="23"/>
    </row>
    <row r="20" spans="1:5">
      <c r="A20" s="23"/>
      <c r="B20" s="23"/>
      <c r="C20" s="23"/>
      <c r="D20" s="23"/>
      <c r="E20" s="23"/>
    </row>
    <row r="21" spans="1:5">
      <c r="A21" s="536" t="s">
        <v>25</v>
      </c>
      <c r="B21" s="537"/>
      <c r="C21" s="16"/>
      <c r="D21" s="16"/>
      <c r="E21" s="23"/>
    </row>
    <row r="22" spans="1:5">
      <c r="E22" t="s">
        <v>442</v>
      </c>
    </row>
    <row r="23" spans="1:5">
      <c r="D23" s="505" t="s">
        <v>448</v>
      </c>
      <c r="E23" s="505"/>
    </row>
    <row r="24" spans="1:5">
      <c r="D24" s="506" t="s">
        <v>441</v>
      </c>
      <c r="E24" s="506"/>
    </row>
    <row r="25" spans="1:5">
      <c r="D25" s="505"/>
      <c r="E25" s="505"/>
    </row>
    <row r="26" spans="1:5">
      <c r="E26" s="1"/>
    </row>
    <row r="27" spans="1:5">
      <c r="E27" s="1"/>
    </row>
    <row r="28" spans="1:5">
      <c r="E28" s="1"/>
    </row>
    <row r="29" spans="1:5">
      <c r="D29" s="506" t="s">
        <v>446</v>
      </c>
      <c r="E29" s="506"/>
    </row>
    <row r="30" spans="1:5">
      <c r="D30" s="504" t="s">
        <v>18</v>
      </c>
      <c r="E30" s="504"/>
    </row>
    <row r="31" spans="1:5">
      <c r="D31" s="504" t="s">
        <v>447</v>
      </c>
      <c r="E31" s="504"/>
    </row>
  </sheetData>
  <mergeCells count="16">
    <mergeCell ref="D31:E31"/>
    <mergeCell ref="A2:E2"/>
    <mergeCell ref="A4:E4"/>
    <mergeCell ref="A5:E5"/>
    <mergeCell ref="A6:E6"/>
    <mergeCell ref="A8:A10"/>
    <mergeCell ref="B8:B10"/>
    <mergeCell ref="C8:C9"/>
    <mergeCell ref="D8:D9"/>
    <mergeCell ref="E8:E9"/>
    <mergeCell ref="D30:E30"/>
    <mergeCell ref="A21:B21"/>
    <mergeCell ref="D23:E23"/>
    <mergeCell ref="D24:E24"/>
    <mergeCell ref="D29:E29"/>
    <mergeCell ref="D25:E25"/>
  </mergeCells>
  <pageMargins left="1.0629921259842521" right="0.70866141732283472" top="0.74803149606299213" bottom="0.74803149606299213" header="0.31496062992125984" footer="0.31496062992125984"/>
  <pageSetup paperSize="9" orientation="landscape" horizontalDpi="4294967293" vertic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2:F22"/>
  <sheetViews>
    <sheetView view="pageBreakPreview" zoomScale="60" workbookViewId="0">
      <selection activeCell="E10" sqref="E10"/>
    </sheetView>
  </sheetViews>
  <sheetFormatPr defaultRowHeight="15"/>
  <cols>
    <col min="1" max="1" width="6.5703125" customWidth="1"/>
    <col min="2" max="2" width="40.5703125" customWidth="1"/>
    <col min="3" max="6" width="24.28515625" customWidth="1"/>
  </cols>
  <sheetData>
    <row r="2" spans="1:6">
      <c r="A2" s="546" t="s">
        <v>62</v>
      </c>
      <c r="B2" s="546"/>
      <c r="C2" s="546"/>
      <c r="D2" s="546"/>
      <c r="E2" s="546"/>
      <c r="F2" s="546"/>
    </row>
    <row r="4" spans="1:6" s="498" customFormat="1" ht="18.75">
      <c r="A4" s="571" t="s">
        <v>467</v>
      </c>
      <c r="B4" s="571"/>
      <c r="C4" s="571"/>
      <c r="D4" s="571"/>
      <c r="E4" s="571"/>
      <c r="F4" s="571"/>
    </row>
    <row r="5" spans="1:6" s="499" customFormat="1" ht="18.75">
      <c r="A5" s="571" t="s">
        <v>439</v>
      </c>
      <c r="B5" s="571"/>
      <c r="C5" s="571"/>
      <c r="D5" s="571"/>
      <c r="E5" s="571"/>
      <c r="F5" s="571"/>
    </row>
    <row r="7" spans="1:6" s="455" customFormat="1" ht="24" customHeight="1">
      <c r="A7" s="572" t="s">
        <v>0</v>
      </c>
      <c r="B7" s="575" t="s">
        <v>54</v>
      </c>
      <c r="C7" s="575" t="s">
        <v>63</v>
      </c>
      <c r="D7" s="575" t="s">
        <v>64</v>
      </c>
      <c r="E7" s="575" t="s">
        <v>65</v>
      </c>
      <c r="F7" s="575" t="s">
        <v>66</v>
      </c>
    </row>
    <row r="8" spans="1:6" s="455" customFormat="1" ht="24" customHeight="1">
      <c r="A8" s="573"/>
      <c r="B8" s="576"/>
      <c r="C8" s="576"/>
      <c r="D8" s="576"/>
      <c r="E8" s="576"/>
      <c r="F8" s="576"/>
    </row>
    <row r="9" spans="1:6" s="455" customFormat="1" ht="24" customHeight="1">
      <c r="A9" s="574"/>
      <c r="B9" s="577"/>
      <c r="C9" s="458" t="s">
        <v>61</v>
      </c>
      <c r="D9" s="458" t="s">
        <v>61</v>
      </c>
      <c r="E9" s="458" t="s">
        <v>61</v>
      </c>
      <c r="F9" s="458" t="s">
        <v>61</v>
      </c>
    </row>
    <row r="10" spans="1:6" s="491" customFormat="1" ht="54.75" customHeight="1">
      <c r="A10" s="486">
        <v>1</v>
      </c>
      <c r="B10" s="487" t="s">
        <v>67</v>
      </c>
      <c r="C10" s="488">
        <v>43913595</v>
      </c>
      <c r="D10" s="489">
        <f>C10/12*3</f>
        <v>10978398.75</v>
      </c>
      <c r="E10" s="489">
        <f>C10-D10</f>
        <v>32935196.25</v>
      </c>
      <c r="F10" s="490" t="s">
        <v>541</v>
      </c>
    </row>
    <row r="11" spans="1:6" s="497" customFormat="1" ht="54.75" customHeight="1">
      <c r="A11" s="492">
        <v>2</v>
      </c>
      <c r="B11" s="493" t="s">
        <v>540</v>
      </c>
      <c r="C11" s="494">
        <v>6970000</v>
      </c>
      <c r="D11" s="495">
        <f>C11/12*1</f>
        <v>580833.33333333337</v>
      </c>
      <c r="E11" s="495">
        <f>C11-D11</f>
        <v>6389166.666666667</v>
      </c>
      <c r="F11" s="496" t="s">
        <v>542</v>
      </c>
    </row>
    <row r="12" spans="1:6" s="455" customFormat="1" ht="15.75">
      <c r="A12" s="578" t="s">
        <v>25</v>
      </c>
      <c r="B12" s="579"/>
      <c r="C12" s="500">
        <f>SUM(C10:C11)</f>
        <v>50883595</v>
      </c>
      <c r="D12" s="501">
        <f>SUM(D10:D11)</f>
        <v>11559232.083333334</v>
      </c>
      <c r="E12" s="501">
        <f>SUM(E10:E11)</f>
        <v>39324362.916666664</v>
      </c>
      <c r="F12" s="502"/>
    </row>
    <row r="14" spans="1:6" s="455" customFormat="1" ht="15.75">
      <c r="E14" s="580" t="s">
        <v>448</v>
      </c>
      <c r="F14" s="580"/>
    </row>
    <row r="15" spans="1:6" s="455" customFormat="1" ht="15.75">
      <c r="E15" s="581" t="s">
        <v>441</v>
      </c>
      <c r="F15" s="581"/>
    </row>
    <row r="16" spans="1:6" s="455" customFormat="1" ht="15.75">
      <c r="E16" s="580"/>
      <c r="F16" s="580"/>
    </row>
    <row r="17" spans="5:6" s="455" customFormat="1" ht="15.75">
      <c r="F17" s="503"/>
    </row>
    <row r="18" spans="5:6" s="455" customFormat="1" ht="15.75">
      <c r="F18" s="503"/>
    </row>
    <row r="19" spans="5:6" s="455" customFormat="1" ht="15.75">
      <c r="F19" s="503"/>
    </row>
    <row r="20" spans="5:6" s="455" customFormat="1" ht="15.75">
      <c r="E20" s="581" t="s">
        <v>446</v>
      </c>
      <c r="F20" s="581"/>
    </row>
    <row r="21" spans="5:6" s="455" customFormat="1" ht="15.75">
      <c r="E21" s="580" t="s">
        <v>18</v>
      </c>
      <c r="F21" s="580"/>
    </row>
    <row r="22" spans="5:6" s="455" customFormat="1" ht="15.75">
      <c r="E22" s="580" t="s">
        <v>447</v>
      </c>
      <c r="F22" s="580"/>
    </row>
  </sheetData>
  <mergeCells count="16">
    <mergeCell ref="A12:B12"/>
    <mergeCell ref="E14:F14"/>
    <mergeCell ref="E15:F15"/>
    <mergeCell ref="E16:F16"/>
    <mergeCell ref="E22:F22"/>
    <mergeCell ref="E20:F20"/>
    <mergeCell ref="E21:F21"/>
    <mergeCell ref="A2:F2"/>
    <mergeCell ref="A4:F4"/>
    <mergeCell ref="A5:F5"/>
    <mergeCell ref="A7:A9"/>
    <mergeCell ref="B7:B9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</sheetPr>
  <dimension ref="A2:G25"/>
  <sheetViews>
    <sheetView view="pageBreakPreview" zoomScale="10" zoomScaleSheetLayoutView="10" workbookViewId="0">
      <selection activeCell="F11" sqref="F11"/>
    </sheetView>
  </sheetViews>
  <sheetFormatPr defaultRowHeight="15"/>
  <cols>
    <col min="1" max="1" width="6.5703125" customWidth="1"/>
    <col min="2" max="2" width="33" customWidth="1"/>
    <col min="3" max="3" width="24" customWidth="1"/>
    <col min="4" max="7" width="24.28515625" customWidth="1"/>
  </cols>
  <sheetData>
    <row r="2" spans="1:7">
      <c r="A2" s="546" t="s">
        <v>68</v>
      </c>
      <c r="B2" s="546"/>
      <c r="C2" s="546"/>
      <c r="D2" s="546"/>
      <c r="E2" s="546"/>
      <c r="F2" s="546"/>
      <c r="G2" s="546"/>
    </row>
    <row r="4" spans="1:7" s="26" customFormat="1" ht="15.75">
      <c r="A4" s="507" t="s">
        <v>468</v>
      </c>
      <c r="B4" s="507"/>
      <c r="C4" s="507"/>
      <c r="D4" s="507"/>
      <c r="E4" s="507"/>
      <c r="F4" s="507"/>
      <c r="G4" s="507"/>
    </row>
    <row r="5" spans="1:7">
      <c r="A5" s="506" t="s">
        <v>439</v>
      </c>
      <c r="B5" s="506"/>
      <c r="C5" s="506"/>
      <c r="D5" s="506"/>
      <c r="E5" s="506"/>
      <c r="F5" s="506"/>
      <c r="G5" s="506"/>
    </row>
    <row r="7" spans="1:7" ht="30" customHeight="1">
      <c r="A7" s="560" t="s">
        <v>0</v>
      </c>
      <c r="B7" s="563" t="s">
        <v>69</v>
      </c>
      <c r="C7" s="563" t="s">
        <v>54</v>
      </c>
      <c r="D7" s="563" t="s">
        <v>70</v>
      </c>
      <c r="E7" s="563" t="s">
        <v>71</v>
      </c>
      <c r="F7" s="563" t="s">
        <v>41</v>
      </c>
      <c r="G7" s="563" t="s">
        <v>25</v>
      </c>
    </row>
    <row r="8" spans="1:7">
      <c r="A8" s="561"/>
      <c r="B8" s="564"/>
      <c r="C8" s="564"/>
      <c r="D8" s="564"/>
      <c r="E8" s="564"/>
      <c r="F8" s="565"/>
      <c r="G8" s="564"/>
    </row>
    <row r="9" spans="1:7">
      <c r="A9" s="562"/>
      <c r="B9" s="565"/>
      <c r="C9" s="565"/>
      <c r="D9" s="58" t="s">
        <v>61</v>
      </c>
      <c r="E9" s="58" t="s">
        <v>61</v>
      </c>
      <c r="F9" s="58" t="s">
        <v>61</v>
      </c>
      <c r="G9" s="58" t="s">
        <v>61</v>
      </c>
    </row>
    <row r="10" spans="1:7" s="64" customFormat="1" ht="45">
      <c r="A10" s="60">
        <v>1</v>
      </c>
      <c r="B10" s="61" t="s">
        <v>528</v>
      </c>
      <c r="C10" s="62" t="s">
        <v>529</v>
      </c>
      <c r="D10" s="63">
        <v>162369692</v>
      </c>
      <c r="E10" s="63"/>
      <c r="F10" s="63"/>
      <c r="G10" s="63"/>
    </row>
    <row r="11" spans="1:7" s="64" customFormat="1" ht="45">
      <c r="A11" s="389">
        <v>2</v>
      </c>
      <c r="B11" s="61" t="s">
        <v>528</v>
      </c>
      <c r="C11" s="62" t="s">
        <v>530</v>
      </c>
      <c r="D11" s="392">
        <v>161409936</v>
      </c>
      <c r="E11" s="392"/>
      <c r="F11" s="392"/>
      <c r="G11" s="392"/>
    </row>
    <row r="12" spans="1:7" s="64" customFormat="1" ht="30">
      <c r="A12" s="389">
        <v>3</v>
      </c>
      <c r="B12" s="390" t="s">
        <v>531</v>
      </c>
      <c r="C12" s="391" t="s">
        <v>534</v>
      </c>
      <c r="D12" s="392"/>
      <c r="E12" s="392">
        <v>1300978</v>
      </c>
      <c r="F12" s="392"/>
      <c r="G12" s="392"/>
    </row>
    <row r="13" spans="1:7" s="64" customFormat="1" ht="30">
      <c r="A13" s="389">
        <v>4</v>
      </c>
      <c r="B13" s="390" t="s">
        <v>532</v>
      </c>
      <c r="C13" s="391" t="s">
        <v>535</v>
      </c>
      <c r="D13" s="392"/>
      <c r="E13" s="392">
        <v>1695000</v>
      </c>
      <c r="F13" s="392"/>
      <c r="G13" s="392"/>
    </row>
    <row r="14" spans="1:7" s="64" customFormat="1" ht="30">
      <c r="A14" s="389">
        <v>5</v>
      </c>
      <c r="B14" s="390" t="s">
        <v>533</v>
      </c>
      <c r="C14" s="391" t="s">
        <v>536</v>
      </c>
      <c r="D14" s="392"/>
      <c r="E14" s="392">
        <v>8950670</v>
      </c>
      <c r="F14" s="392"/>
      <c r="G14" s="392"/>
    </row>
    <row r="15" spans="1:7" s="26" customFormat="1" ht="20.25" customHeight="1">
      <c r="A15" s="582" t="s">
        <v>25</v>
      </c>
      <c r="B15" s="583"/>
      <c r="C15" s="65"/>
      <c r="D15" s="66">
        <f>SUM(D10:D14)</f>
        <v>323779628</v>
      </c>
      <c r="E15" s="66">
        <f>SUM(E10:E14)</f>
        <v>11946648</v>
      </c>
      <c r="F15" s="65"/>
      <c r="G15" s="66">
        <f>SUM(G10:G14)</f>
        <v>0</v>
      </c>
    </row>
    <row r="17" spans="4:7">
      <c r="E17" s="505" t="s">
        <v>448</v>
      </c>
      <c r="F17" s="505"/>
      <c r="G17" s="505"/>
    </row>
    <row r="18" spans="4:7">
      <c r="E18" s="506" t="s">
        <v>441</v>
      </c>
      <c r="F18" s="506"/>
      <c r="G18" s="506"/>
    </row>
    <row r="19" spans="4:7">
      <c r="E19" s="505"/>
      <c r="F19" s="505"/>
    </row>
    <row r="20" spans="4:7">
      <c r="F20" s="1"/>
    </row>
    <row r="21" spans="4:7">
      <c r="F21" s="1"/>
    </row>
    <row r="22" spans="4:7">
      <c r="D22" s="67"/>
      <c r="F22" s="1"/>
    </row>
    <row r="23" spans="4:7">
      <c r="E23" s="506" t="s">
        <v>446</v>
      </c>
      <c r="F23" s="506"/>
      <c r="G23" s="506"/>
    </row>
    <row r="24" spans="4:7">
      <c r="E24" s="504" t="s">
        <v>18</v>
      </c>
      <c r="F24" s="504"/>
      <c r="G24" s="504"/>
    </row>
    <row r="25" spans="4:7">
      <c r="E25" s="504" t="s">
        <v>447</v>
      </c>
      <c r="F25" s="504"/>
      <c r="G25" s="504"/>
    </row>
  </sheetData>
  <mergeCells count="17">
    <mergeCell ref="A2:G2"/>
    <mergeCell ref="A4:G4"/>
    <mergeCell ref="A5:G5"/>
    <mergeCell ref="A7:A9"/>
    <mergeCell ref="B7:B9"/>
    <mergeCell ref="C7:C9"/>
    <mergeCell ref="D7:D8"/>
    <mergeCell ref="E7:E8"/>
    <mergeCell ref="F7:F8"/>
    <mergeCell ref="G7:G8"/>
    <mergeCell ref="E25:G25"/>
    <mergeCell ref="A15:B15"/>
    <mergeCell ref="E17:G17"/>
    <mergeCell ref="E18:G18"/>
    <mergeCell ref="E23:G23"/>
    <mergeCell ref="E24:G24"/>
    <mergeCell ref="E19:F19"/>
  </mergeCells>
  <pageMargins left="0.70866141732283472" right="0.70866141732283472" top="0.74803149606299213" bottom="0.74803149606299213" header="0.31496062992125984" footer="0.31496062992125984"/>
  <pageSetup scale="76" orientation="landscape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2:M30"/>
  <sheetViews>
    <sheetView view="pageBreakPreview" zoomScale="60" workbookViewId="0">
      <selection activeCell="E12" sqref="E12"/>
    </sheetView>
  </sheetViews>
  <sheetFormatPr defaultRowHeight="15"/>
  <cols>
    <col min="1" max="1" width="4.5703125" customWidth="1"/>
    <col min="2" max="2" width="17.42578125" customWidth="1"/>
    <col min="5" max="5" width="16" customWidth="1"/>
    <col min="7" max="7" width="16.7109375" customWidth="1"/>
    <col min="8" max="8" width="16.28515625" customWidth="1"/>
    <col min="9" max="9" width="18.42578125" customWidth="1"/>
    <col min="10" max="12" width="15.85546875" customWidth="1"/>
    <col min="13" max="13" width="18.140625" customWidth="1"/>
  </cols>
  <sheetData>
    <row r="2" spans="1:13">
      <c r="M2" s="396" t="s">
        <v>469</v>
      </c>
    </row>
    <row r="3" spans="1:13" ht="18.75">
      <c r="A3" s="571" t="s">
        <v>470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</row>
    <row r="4" spans="1:13" ht="18.75">
      <c r="A4" s="571" t="s">
        <v>439</v>
      </c>
      <c r="B4" s="571"/>
      <c r="C4" s="571"/>
      <c r="D4" s="571"/>
      <c r="E4" s="571"/>
      <c r="F4" s="571"/>
      <c r="G4" s="571"/>
      <c r="H4" s="571"/>
      <c r="I4" s="571"/>
      <c r="J4" s="571"/>
      <c r="K4" s="571"/>
      <c r="L4" s="571"/>
      <c r="M4" s="571"/>
    </row>
    <row r="6" spans="1:13" s="68" customFormat="1" ht="30" customHeight="1">
      <c r="A6" s="584" t="s">
        <v>0</v>
      </c>
      <c r="B6" s="584" t="s">
        <v>72</v>
      </c>
      <c r="C6" s="584" t="s">
        <v>73</v>
      </c>
      <c r="D6" s="584"/>
      <c r="E6" s="584" t="s">
        <v>74</v>
      </c>
      <c r="F6" s="584" t="s">
        <v>75</v>
      </c>
      <c r="G6" s="584"/>
      <c r="H6" s="584"/>
      <c r="I6" s="584"/>
      <c r="J6" s="584" t="s">
        <v>58</v>
      </c>
      <c r="K6" s="563" t="s">
        <v>59</v>
      </c>
      <c r="L6" s="563" t="s">
        <v>76</v>
      </c>
      <c r="M6" s="584" t="s">
        <v>77</v>
      </c>
    </row>
    <row r="7" spans="1:13" s="68" customFormat="1">
      <c r="A7" s="584"/>
      <c r="B7" s="584"/>
      <c r="C7" s="57" t="s">
        <v>78</v>
      </c>
      <c r="D7" s="57" t="s">
        <v>79</v>
      </c>
      <c r="E7" s="584"/>
      <c r="F7" s="57" t="s">
        <v>80</v>
      </c>
      <c r="G7" s="57" t="s">
        <v>13</v>
      </c>
      <c r="H7" s="57" t="s">
        <v>81</v>
      </c>
      <c r="I7" s="57" t="s">
        <v>54</v>
      </c>
      <c r="J7" s="584"/>
      <c r="K7" s="565"/>
      <c r="L7" s="565"/>
      <c r="M7" s="584"/>
    </row>
    <row r="8" spans="1:1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1:13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13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2" spans="1:13">
      <c r="K22" s="505" t="s">
        <v>448</v>
      </c>
      <c r="L22" s="505"/>
    </row>
    <row r="23" spans="1:13">
      <c r="K23" s="506" t="s">
        <v>441</v>
      </c>
      <c r="L23" s="506"/>
    </row>
    <row r="24" spans="1:13">
      <c r="K24" s="505"/>
      <c r="L24" s="505"/>
    </row>
    <row r="25" spans="1:13">
      <c r="L25" s="1"/>
    </row>
    <row r="26" spans="1:13">
      <c r="L26" s="1"/>
    </row>
    <row r="27" spans="1:13">
      <c r="L27" s="1"/>
    </row>
    <row r="28" spans="1:13">
      <c r="K28" s="506" t="s">
        <v>446</v>
      </c>
      <c r="L28" s="506"/>
    </row>
    <row r="29" spans="1:13">
      <c r="K29" s="504" t="s">
        <v>18</v>
      </c>
      <c r="L29" s="504"/>
    </row>
    <row r="30" spans="1:13">
      <c r="K30" s="504" t="s">
        <v>447</v>
      </c>
      <c r="L30" s="504"/>
    </row>
  </sheetData>
  <mergeCells count="17">
    <mergeCell ref="A3:M3"/>
    <mergeCell ref="A4:M4"/>
    <mergeCell ref="A6:A7"/>
    <mergeCell ref="B6:B7"/>
    <mergeCell ref="C6:D6"/>
    <mergeCell ref="E6:E7"/>
    <mergeCell ref="F6:I6"/>
    <mergeCell ref="J6:J7"/>
    <mergeCell ref="K6:K7"/>
    <mergeCell ref="L6:L7"/>
    <mergeCell ref="K30:L30"/>
    <mergeCell ref="M6:M7"/>
    <mergeCell ref="K22:L22"/>
    <mergeCell ref="K23:L23"/>
    <mergeCell ref="K24:L24"/>
    <mergeCell ref="K28:L28"/>
    <mergeCell ref="K29:L29"/>
  </mergeCells>
  <pageMargins left="0.7" right="0.7" top="0.75" bottom="0.75" header="0.3" footer="0.3"/>
  <pageSetup paperSize="9" scale="71" orientation="landscape" horizontalDpi="4294967293" verticalDpi="4294967293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CH36"/>
  <sheetViews>
    <sheetView view="pageBreakPreview" zoomScale="60" workbookViewId="0">
      <selection activeCell="K19" sqref="K19"/>
    </sheetView>
  </sheetViews>
  <sheetFormatPr defaultRowHeight="15"/>
  <cols>
    <col min="1" max="1" width="5.85546875" customWidth="1"/>
    <col min="2" max="2" width="16.42578125" customWidth="1"/>
    <col min="3" max="3" width="13.5703125" customWidth="1"/>
    <col min="4" max="4" width="17.42578125" customWidth="1"/>
    <col min="5" max="5" width="17.5703125" customWidth="1"/>
    <col min="6" max="6" width="16.42578125" customWidth="1"/>
    <col min="7" max="7" width="15.85546875" customWidth="1"/>
    <col min="8" max="19" width="4.85546875" customWidth="1"/>
    <col min="20" max="20" width="14.85546875" customWidth="1"/>
  </cols>
  <sheetData>
    <row r="1" spans="1:86">
      <c r="T1" t="s">
        <v>82</v>
      </c>
    </row>
    <row r="2" spans="1:86" ht="18.75">
      <c r="A2" s="571" t="s">
        <v>471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1"/>
      <c r="P2" s="571"/>
      <c r="Q2" s="571"/>
      <c r="R2" s="571"/>
      <c r="S2" s="571"/>
      <c r="T2" s="571"/>
    </row>
    <row r="3" spans="1:86" ht="18.75">
      <c r="A3" s="571" t="s">
        <v>439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  <c r="T3" s="571"/>
    </row>
    <row r="5" spans="1:86" s="39" customFormat="1">
      <c r="A5" s="550" t="s">
        <v>0</v>
      </c>
      <c r="B5" s="550" t="s">
        <v>83</v>
      </c>
      <c r="C5" s="550" t="s">
        <v>84</v>
      </c>
      <c r="D5" s="550" t="s">
        <v>472</v>
      </c>
      <c r="E5" s="550" t="s">
        <v>473</v>
      </c>
      <c r="F5" s="550" t="s">
        <v>85</v>
      </c>
      <c r="G5" s="550" t="s">
        <v>86</v>
      </c>
      <c r="H5" s="539" t="s">
        <v>49</v>
      </c>
      <c r="I5" s="539"/>
      <c r="J5" s="539"/>
      <c r="K5" s="539"/>
      <c r="L5" s="539"/>
      <c r="M5" s="539"/>
      <c r="N5" s="539"/>
      <c r="O5" s="539"/>
      <c r="P5" s="539"/>
      <c r="Q5" s="539"/>
      <c r="R5" s="539"/>
      <c r="S5" s="539"/>
      <c r="T5" s="550" t="s">
        <v>87</v>
      </c>
      <c r="U5" s="69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</row>
    <row r="6" spans="1:86" s="39" customFormat="1" ht="21" customHeight="1">
      <c r="A6" s="550"/>
      <c r="B6" s="550"/>
      <c r="C6" s="550"/>
      <c r="D6" s="550"/>
      <c r="E6" s="550"/>
      <c r="F6" s="550"/>
      <c r="G6" s="550"/>
      <c r="H6" s="71" t="s">
        <v>88</v>
      </c>
      <c r="I6" s="71">
        <v>1</v>
      </c>
      <c r="J6" s="71">
        <v>2</v>
      </c>
      <c r="K6" s="71">
        <v>3</v>
      </c>
      <c r="L6" s="71">
        <v>4</v>
      </c>
      <c r="M6" s="71">
        <v>5</v>
      </c>
      <c r="N6" s="71">
        <v>6</v>
      </c>
      <c r="O6" s="71">
        <v>7</v>
      </c>
      <c r="P6" s="71">
        <v>8</v>
      </c>
      <c r="Q6" s="71">
        <v>9</v>
      </c>
      <c r="R6" s="71">
        <v>10</v>
      </c>
      <c r="S6" s="71" t="s">
        <v>89</v>
      </c>
      <c r="T6" s="550"/>
      <c r="U6" s="69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70"/>
      <c r="BR6" s="70"/>
      <c r="BS6" s="70"/>
      <c r="BT6" s="70"/>
      <c r="BU6" s="70"/>
      <c r="BV6" s="70"/>
      <c r="BW6" s="70"/>
      <c r="BX6" s="70"/>
      <c r="BY6" s="70"/>
      <c r="BZ6" s="70"/>
      <c r="CA6" s="70"/>
      <c r="CB6" s="70"/>
      <c r="CC6" s="70"/>
      <c r="CD6" s="70"/>
      <c r="CE6" s="70"/>
      <c r="CF6" s="70"/>
      <c r="CG6" s="70"/>
      <c r="CH6" s="70"/>
    </row>
    <row r="7" spans="1:86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</row>
    <row r="8" spans="1:86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86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86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spans="1:86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86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spans="1:86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86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86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1:86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1:20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1:20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</row>
    <row r="19" spans="1:20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</row>
    <row r="21" spans="1:20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1:20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</row>
    <row r="23" spans="1:20">
      <c r="A23" s="543" t="s">
        <v>25</v>
      </c>
      <c r="B23" s="544"/>
      <c r="C23" s="545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6" spans="1:20">
      <c r="N26" s="135"/>
      <c r="O26" s="135"/>
      <c r="P26" s="135"/>
      <c r="Q26" s="135"/>
      <c r="R26" s="135"/>
    </row>
    <row r="27" spans="1:20">
      <c r="N27" s="136"/>
      <c r="O27" s="136"/>
      <c r="P27" s="136"/>
      <c r="Q27" s="136"/>
      <c r="R27" s="136"/>
    </row>
    <row r="28" spans="1:20">
      <c r="N28" s="505" t="s">
        <v>448</v>
      </c>
      <c r="O28" s="505"/>
      <c r="P28" s="505"/>
      <c r="Q28" s="505"/>
      <c r="R28" s="505"/>
      <c r="S28" s="505"/>
    </row>
    <row r="29" spans="1:20">
      <c r="O29" s="1"/>
      <c r="P29" s="136" t="s">
        <v>441</v>
      </c>
      <c r="Q29" s="136"/>
    </row>
    <row r="30" spans="1:20">
      <c r="O30" s="1"/>
      <c r="P30" s="505"/>
      <c r="Q30" s="505"/>
    </row>
    <row r="31" spans="1:20">
      <c r="O31" s="1"/>
      <c r="Q31" s="1"/>
    </row>
    <row r="32" spans="1:20">
      <c r="N32" s="136"/>
      <c r="O32" s="136"/>
      <c r="Q32" s="1"/>
      <c r="R32" s="136"/>
    </row>
    <row r="33" spans="14:19">
      <c r="N33" s="137"/>
      <c r="O33" s="137"/>
      <c r="Q33" s="1"/>
      <c r="R33" s="137"/>
    </row>
    <row r="34" spans="14:19">
      <c r="N34" s="506" t="s">
        <v>446</v>
      </c>
      <c r="O34" s="506"/>
      <c r="P34" s="506"/>
      <c r="Q34" s="506"/>
      <c r="R34" s="506"/>
      <c r="S34" s="506"/>
    </row>
    <row r="35" spans="14:19">
      <c r="N35" s="504" t="s">
        <v>18</v>
      </c>
      <c r="O35" s="504"/>
      <c r="P35" s="504"/>
      <c r="Q35" s="504"/>
      <c r="R35" s="504"/>
      <c r="S35" s="504"/>
    </row>
    <row r="36" spans="14:19">
      <c r="N36" s="504" t="s">
        <v>447</v>
      </c>
      <c r="O36" s="504"/>
      <c r="P36" s="504"/>
      <c r="Q36" s="504"/>
      <c r="R36" s="504"/>
      <c r="S36" s="504"/>
    </row>
  </sheetData>
  <mergeCells count="17">
    <mergeCell ref="N28:S28"/>
    <mergeCell ref="N34:S34"/>
    <mergeCell ref="N35:S35"/>
    <mergeCell ref="N36:S36"/>
    <mergeCell ref="A23:C23"/>
    <mergeCell ref="P30:Q30"/>
    <mergeCell ref="A2:T2"/>
    <mergeCell ref="A3:T3"/>
    <mergeCell ref="A5:A6"/>
    <mergeCell ref="B5:B6"/>
    <mergeCell ref="C5:C6"/>
    <mergeCell ref="D5:D6"/>
    <mergeCell ref="E5:E6"/>
    <mergeCell ref="F5:F6"/>
    <mergeCell ref="G5:G6"/>
    <mergeCell ref="H5:S5"/>
    <mergeCell ref="T5:T6"/>
  </mergeCells>
  <pageMargins left="0.7" right="0.7" top="0.75" bottom="0.75" header="0.3" footer="0.3"/>
  <pageSetup paperSize="9" scale="74" orientation="landscape" horizontalDpi="4294967293" verticalDpi="4294967293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50"/>
  </sheetPr>
  <dimension ref="A1:O57"/>
  <sheetViews>
    <sheetView view="pageBreakPreview" topLeftCell="A37" zoomScale="83" zoomScaleSheetLayoutView="83" workbookViewId="0">
      <selection activeCell="F53" sqref="F53"/>
    </sheetView>
  </sheetViews>
  <sheetFormatPr defaultRowHeight="15"/>
  <cols>
    <col min="1" max="1" width="4.140625" style="59" customWidth="1"/>
    <col min="2" max="2" width="35.28515625" style="59" customWidth="1"/>
    <col min="3" max="3" width="14.42578125" style="59" customWidth="1"/>
    <col min="4" max="4" width="9.5703125" style="85" customWidth="1"/>
    <col min="5" max="6" width="21.140625" style="86" customWidth="1"/>
    <col min="7" max="7" width="16.5703125" style="59" customWidth="1"/>
    <col min="8" max="8" width="17.42578125" style="59" customWidth="1"/>
    <col min="9" max="9" width="17.7109375" style="59" customWidth="1"/>
    <col min="10" max="16384" width="9.140625" style="59"/>
  </cols>
  <sheetData>
    <row r="1" spans="1:9">
      <c r="A1" s="586" t="s">
        <v>90</v>
      </c>
      <c r="B1" s="586"/>
      <c r="C1" s="586"/>
      <c r="D1" s="586"/>
      <c r="E1" s="586"/>
      <c r="F1" s="586"/>
      <c r="G1" s="586"/>
      <c r="H1" s="586"/>
      <c r="I1" s="586"/>
    </row>
    <row r="2" spans="1:9" s="21" customFormat="1" ht="15.75">
      <c r="A2" s="547" t="s">
        <v>474</v>
      </c>
      <c r="B2" s="547"/>
      <c r="C2" s="547"/>
      <c r="D2" s="547"/>
      <c r="E2" s="547"/>
      <c r="F2" s="547"/>
      <c r="G2" s="547"/>
      <c r="H2" s="547"/>
      <c r="I2" s="547"/>
    </row>
    <row r="3" spans="1:9" ht="15.75">
      <c r="A3" s="547" t="s">
        <v>439</v>
      </c>
      <c r="B3" s="547"/>
      <c r="C3" s="547"/>
      <c r="D3" s="547"/>
      <c r="E3" s="547"/>
      <c r="F3" s="547"/>
      <c r="G3" s="547"/>
      <c r="H3" s="547"/>
      <c r="I3" s="547"/>
    </row>
    <row r="5" spans="1:9">
      <c r="A5" s="587" t="s">
        <v>0</v>
      </c>
      <c r="B5" s="587" t="s">
        <v>91</v>
      </c>
      <c r="C5" s="587" t="s">
        <v>92</v>
      </c>
      <c r="D5" s="588" t="s">
        <v>93</v>
      </c>
      <c r="E5" s="588" t="s">
        <v>94</v>
      </c>
      <c r="F5" s="589" t="s">
        <v>95</v>
      </c>
      <c r="G5" s="589"/>
      <c r="H5" s="589"/>
      <c r="I5" s="589"/>
    </row>
    <row r="6" spans="1:9">
      <c r="A6" s="587"/>
      <c r="B6" s="587"/>
      <c r="C6" s="587"/>
      <c r="D6" s="588"/>
      <c r="E6" s="588"/>
      <c r="F6" s="73" t="s">
        <v>96</v>
      </c>
      <c r="G6" s="74" t="s">
        <v>97</v>
      </c>
      <c r="H6" s="74" t="s">
        <v>98</v>
      </c>
      <c r="I6" s="74" t="s">
        <v>25</v>
      </c>
    </row>
    <row r="7" spans="1:9" s="416" customFormat="1">
      <c r="A7" s="411"/>
      <c r="B7" s="412" t="s">
        <v>99</v>
      </c>
      <c r="C7" s="411"/>
      <c r="D7" s="413"/>
      <c r="E7" s="414"/>
      <c r="F7" s="414">
        <f>SUM(F8:F28)</f>
        <v>17398200</v>
      </c>
      <c r="G7" s="414">
        <f>SUM(G8:G27)</f>
        <v>0</v>
      </c>
      <c r="H7" s="414">
        <f>SUM(H8:H27)</f>
        <v>0</v>
      </c>
      <c r="I7" s="415">
        <f>SUM(F7:H7)</f>
        <v>17398200</v>
      </c>
    </row>
    <row r="8" spans="1:9" s="422" customFormat="1">
      <c r="A8" s="417"/>
      <c r="B8" s="418" t="s">
        <v>100</v>
      </c>
      <c r="C8" s="419" t="s">
        <v>101</v>
      </c>
      <c r="D8" s="420">
        <v>58</v>
      </c>
      <c r="E8" s="420">
        <v>45000</v>
      </c>
      <c r="F8" s="421">
        <f t="shared" ref="F8:F38" si="0">D8*E8</f>
        <v>2610000</v>
      </c>
      <c r="G8" s="417"/>
      <c r="H8" s="417"/>
      <c r="I8" s="417"/>
    </row>
    <row r="9" spans="1:9" s="422" customFormat="1">
      <c r="A9" s="417"/>
      <c r="B9" s="418" t="s">
        <v>102</v>
      </c>
      <c r="C9" s="420" t="s">
        <v>101</v>
      </c>
      <c r="D9" s="420">
        <v>47</v>
      </c>
      <c r="E9" s="420">
        <v>42000</v>
      </c>
      <c r="F9" s="421">
        <f t="shared" si="0"/>
        <v>1974000</v>
      </c>
      <c r="G9" s="417"/>
      <c r="H9" s="417"/>
      <c r="I9" s="417"/>
    </row>
    <row r="10" spans="1:9" s="422" customFormat="1">
      <c r="A10" s="417"/>
      <c r="B10" s="418" t="s">
        <v>519</v>
      </c>
      <c r="C10" s="420" t="s">
        <v>101</v>
      </c>
      <c r="D10" s="420">
        <v>5</v>
      </c>
      <c r="E10" s="420">
        <v>82000</v>
      </c>
      <c r="F10" s="421">
        <f t="shared" si="0"/>
        <v>410000</v>
      </c>
      <c r="G10" s="417"/>
      <c r="H10" s="417"/>
      <c r="I10" s="417"/>
    </row>
    <row r="11" spans="1:9" s="422" customFormat="1">
      <c r="A11" s="417"/>
      <c r="B11" s="418" t="s">
        <v>103</v>
      </c>
      <c r="C11" s="420" t="s">
        <v>104</v>
      </c>
      <c r="D11" s="420">
        <v>18</v>
      </c>
      <c r="E11" s="420">
        <v>38000</v>
      </c>
      <c r="F11" s="421">
        <f t="shared" si="0"/>
        <v>684000</v>
      </c>
      <c r="G11" s="417"/>
      <c r="H11" s="417"/>
      <c r="I11" s="417"/>
    </row>
    <row r="12" spans="1:9" s="422" customFormat="1">
      <c r="A12" s="417"/>
      <c r="B12" s="418" t="s">
        <v>105</v>
      </c>
      <c r="C12" s="420" t="s">
        <v>106</v>
      </c>
      <c r="D12" s="420">
        <v>170</v>
      </c>
      <c r="E12" s="420">
        <v>22500</v>
      </c>
      <c r="F12" s="421">
        <f t="shared" si="0"/>
        <v>3825000</v>
      </c>
      <c r="G12" s="417"/>
      <c r="H12" s="417"/>
      <c r="I12" s="417"/>
    </row>
    <row r="13" spans="1:9" s="422" customFormat="1">
      <c r="A13" s="417"/>
      <c r="B13" s="418" t="s">
        <v>107</v>
      </c>
      <c r="C13" s="420" t="s">
        <v>108</v>
      </c>
      <c r="D13" s="420">
        <v>28</v>
      </c>
      <c r="E13" s="420">
        <v>9000</v>
      </c>
      <c r="F13" s="421">
        <f t="shared" si="0"/>
        <v>252000</v>
      </c>
      <c r="G13" s="417"/>
      <c r="H13" s="417"/>
      <c r="I13" s="417"/>
    </row>
    <row r="14" spans="1:9" s="422" customFormat="1">
      <c r="A14" s="417"/>
      <c r="B14" s="418" t="s">
        <v>109</v>
      </c>
      <c r="C14" s="420" t="s">
        <v>108</v>
      </c>
      <c r="D14" s="420">
        <v>28</v>
      </c>
      <c r="E14" s="420">
        <v>8500</v>
      </c>
      <c r="F14" s="421">
        <f t="shared" si="0"/>
        <v>238000</v>
      </c>
      <c r="G14" s="417"/>
      <c r="H14" s="417"/>
      <c r="I14" s="417"/>
    </row>
    <row r="15" spans="1:9" s="422" customFormat="1">
      <c r="A15" s="417"/>
      <c r="B15" s="418" t="s">
        <v>110</v>
      </c>
      <c r="C15" s="420" t="s">
        <v>108</v>
      </c>
      <c r="D15" s="420">
        <v>32</v>
      </c>
      <c r="E15" s="420">
        <v>16500</v>
      </c>
      <c r="F15" s="421">
        <f t="shared" si="0"/>
        <v>528000</v>
      </c>
      <c r="G15" s="417"/>
      <c r="H15" s="417"/>
      <c r="I15" s="417"/>
    </row>
    <row r="16" spans="1:9" s="422" customFormat="1">
      <c r="A16" s="417"/>
      <c r="B16" s="418" t="s">
        <v>111</v>
      </c>
      <c r="C16" s="420" t="s">
        <v>108</v>
      </c>
      <c r="D16" s="420">
        <v>48</v>
      </c>
      <c r="E16" s="420">
        <v>20000</v>
      </c>
      <c r="F16" s="421">
        <f t="shared" si="0"/>
        <v>960000</v>
      </c>
      <c r="G16" s="417"/>
      <c r="H16" s="417"/>
      <c r="I16" s="417"/>
    </row>
    <row r="17" spans="1:15" s="422" customFormat="1">
      <c r="A17" s="417"/>
      <c r="B17" s="418" t="s">
        <v>112</v>
      </c>
      <c r="C17" s="420" t="s">
        <v>113</v>
      </c>
      <c r="D17" s="420">
        <v>9</v>
      </c>
      <c r="E17" s="420">
        <v>1900</v>
      </c>
      <c r="F17" s="421">
        <f t="shared" si="0"/>
        <v>17100</v>
      </c>
      <c r="G17" s="417"/>
      <c r="H17" s="417"/>
      <c r="I17" s="417"/>
    </row>
    <row r="18" spans="1:15" s="422" customFormat="1">
      <c r="A18" s="417"/>
      <c r="B18" s="418" t="s">
        <v>114</v>
      </c>
      <c r="C18" s="420" t="s">
        <v>108</v>
      </c>
      <c r="D18" s="420">
        <v>72</v>
      </c>
      <c r="E18" s="420">
        <v>6000</v>
      </c>
      <c r="F18" s="421">
        <f t="shared" si="0"/>
        <v>432000</v>
      </c>
      <c r="G18" s="417"/>
      <c r="H18" s="417"/>
      <c r="I18" s="417"/>
    </row>
    <row r="19" spans="1:15" s="422" customFormat="1">
      <c r="A19" s="417"/>
      <c r="B19" s="418" t="s">
        <v>115</v>
      </c>
      <c r="C19" s="420" t="s">
        <v>116</v>
      </c>
      <c r="D19" s="420">
        <v>2</v>
      </c>
      <c r="E19" s="420">
        <v>445000</v>
      </c>
      <c r="F19" s="421">
        <f t="shared" si="0"/>
        <v>890000</v>
      </c>
      <c r="G19" s="417"/>
      <c r="H19" s="417"/>
      <c r="I19" s="417"/>
    </row>
    <row r="20" spans="1:15" s="422" customFormat="1">
      <c r="A20" s="417"/>
      <c r="B20" s="418" t="s">
        <v>117</v>
      </c>
      <c r="C20" s="420" t="s">
        <v>116</v>
      </c>
      <c r="D20" s="420">
        <v>2</v>
      </c>
      <c r="E20" s="420">
        <v>665000</v>
      </c>
      <c r="F20" s="421">
        <f t="shared" si="0"/>
        <v>1330000</v>
      </c>
      <c r="G20" s="417"/>
      <c r="H20" s="417"/>
      <c r="I20" s="417"/>
    </row>
    <row r="21" spans="1:15" s="422" customFormat="1">
      <c r="A21" s="417"/>
      <c r="B21" s="418" t="s">
        <v>118</v>
      </c>
      <c r="C21" s="420" t="s">
        <v>108</v>
      </c>
      <c r="D21" s="420">
        <v>20</v>
      </c>
      <c r="E21" s="420">
        <v>15000</v>
      </c>
      <c r="F21" s="421">
        <f t="shared" si="0"/>
        <v>300000</v>
      </c>
      <c r="G21" s="417"/>
      <c r="H21" s="417"/>
      <c r="I21" s="417"/>
    </row>
    <row r="22" spans="1:15" s="422" customFormat="1">
      <c r="A22" s="417"/>
      <c r="B22" s="418" t="s">
        <v>119</v>
      </c>
      <c r="C22" s="420" t="s">
        <v>108</v>
      </c>
      <c r="D22" s="420">
        <v>15</v>
      </c>
      <c r="E22" s="420">
        <v>65000</v>
      </c>
      <c r="F22" s="421">
        <f t="shared" si="0"/>
        <v>975000</v>
      </c>
      <c r="G22" s="417"/>
      <c r="H22" s="417"/>
      <c r="I22" s="417"/>
    </row>
    <row r="23" spans="1:15" s="422" customFormat="1">
      <c r="A23" s="417"/>
      <c r="B23" s="418" t="s">
        <v>120</v>
      </c>
      <c r="C23" s="420" t="s">
        <v>108</v>
      </c>
      <c r="D23" s="423">
        <v>6</v>
      </c>
      <c r="E23" s="420">
        <v>136000</v>
      </c>
      <c r="F23" s="421">
        <f t="shared" si="0"/>
        <v>816000</v>
      </c>
      <c r="G23" s="417"/>
      <c r="H23" s="417"/>
      <c r="I23" s="417"/>
    </row>
    <row r="24" spans="1:15" s="422" customFormat="1">
      <c r="A24" s="417"/>
      <c r="B24" s="418" t="s">
        <v>121</v>
      </c>
      <c r="C24" s="420" t="s">
        <v>108</v>
      </c>
      <c r="D24" s="420">
        <v>24</v>
      </c>
      <c r="E24" s="420">
        <v>15000</v>
      </c>
      <c r="F24" s="421">
        <f>D24*E24</f>
        <v>360000</v>
      </c>
      <c r="G24" s="417"/>
      <c r="H24" s="417"/>
      <c r="I24" s="417"/>
    </row>
    <row r="25" spans="1:15" s="422" customFormat="1">
      <c r="A25" s="417"/>
      <c r="B25" s="418" t="s">
        <v>520</v>
      </c>
      <c r="C25" s="420" t="s">
        <v>108</v>
      </c>
      <c r="D25" s="420">
        <v>10</v>
      </c>
      <c r="E25" s="420">
        <v>15000</v>
      </c>
      <c r="F25" s="421">
        <f>D25*E25</f>
        <v>150000</v>
      </c>
      <c r="G25" s="417"/>
      <c r="H25" s="417"/>
      <c r="I25" s="417"/>
    </row>
    <row r="26" spans="1:15" s="422" customFormat="1">
      <c r="A26" s="417"/>
      <c r="B26" s="418" t="s">
        <v>122</v>
      </c>
      <c r="C26" s="420" t="s">
        <v>108</v>
      </c>
      <c r="D26" s="424">
        <v>17</v>
      </c>
      <c r="E26" s="420">
        <v>13500</v>
      </c>
      <c r="F26" s="421">
        <f t="shared" si="0"/>
        <v>229500</v>
      </c>
      <c r="G26" s="417"/>
      <c r="H26" s="417"/>
      <c r="I26" s="417"/>
    </row>
    <row r="27" spans="1:15" s="422" customFormat="1">
      <c r="A27" s="417"/>
      <c r="B27" s="418" t="s">
        <v>123</v>
      </c>
      <c r="C27" s="425" t="s">
        <v>113</v>
      </c>
      <c r="D27" s="420">
        <v>23</v>
      </c>
      <c r="E27" s="420">
        <v>12000</v>
      </c>
      <c r="F27" s="421">
        <f t="shared" si="0"/>
        <v>276000</v>
      </c>
      <c r="G27" s="417"/>
      <c r="H27" s="417"/>
      <c r="I27" s="417"/>
    </row>
    <row r="28" spans="1:15" s="422" customFormat="1">
      <c r="A28" s="417"/>
      <c r="B28" s="418" t="s">
        <v>124</v>
      </c>
      <c r="C28" s="425" t="s">
        <v>106</v>
      </c>
      <c r="D28" s="420">
        <v>24</v>
      </c>
      <c r="E28" s="420">
        <v>5900</v>
      </c>
      <c r="F28" s="421">
        <f t="shared" si="0"/>
        <v>141600</v>
      </c>
      <c r="G28" s="417"/>
      <c r="H28" s="417"/>
      <c r="I28" s="417"/>
    </row>
    <row r="29" spans="1:15" s="422" customFormat="1">
      <c r="A29" s="417"/>
      <c r="B29" s="426"/>
      <c r="C29" s="427"/>
      <c r="D29" s="420"/>
      <c r="E29" s="420"/>
      <c r="F29" s="421"/>
      <c r="G29" s="417"/>
      <c r="H29" s="417"/>
      <c r="I29" s="417"/>
    </row>
    <row r="30" spans="1:15" s="433" customFormat="1">
      <c r="A30" s="428"/>
      <c r="B30" s="429" t="s">
        <v>561</v>
      </c>
      <c r="C30" s="430"/>
      <c r="D30" s="431"/>
      <c r="E30" s="431"/>
      <c r="F30" s="432">
        <f>SUM(F31:F39)</f>
        <v>6919950</v>
      </c>
      <c r="G30" s="432">
        <f>SUM(G31:G45)</f>
        <v>0</v>
      </c>
      <c r="H30" s="432">
        <f>SUM(H31:H45)</f>
        <v>0</v>
      </c>
      <c r="I30" s="415">
        <f>SUM(F30:H30)</f>
        <v>6919950</v>
      </c>
    </row>
    <row r="31" spans="1:15" s="422" customFormat="1">
      <c r="A31" s="417"/>
      <c r="B31" s="418" t="s">
        <v>125</v>
      </c>
      <c r="C31" s="420" t="s">
        <v>108</v>
      </c>
      <c r="D31" s="420">
        <v>250</v>
      </c>
      <c r="E31" s="420">
        <v>6000</v>
      </c>
      <c r="F31" s="421">
        <f t="shared" si="0"/>
        <v>1500000</v>
      </c>
      <c r="G31" s="417"/>
      <c r="H31" s="417"/>
      <c r="I31" s="417"/>
      <c r="K31" s="434"/>
      <c r="L31" s="435"/>
      <c r="M31" s="436"/>
      <c r="N31" s="437"/>
      <c r="O31" s="438"/>
    </row>
    <row r="32" spans="1:15" s="422" customFormat="1">
      <c r="A32" s="417"/>
      <c r="B32" s="418" t="s">
        <v>126</v>
      </c>
      <c r="C32" s="420" t="s">
        <v>108</v>
      </c>
      <c r="D32" s="420">
        <v>217</v>
      </c>
      <c r="E32" s="420">
        <v>5450</v>
      </c>
      <c r="F32" s="421">
        <f t="shared" si="0"/>
        <v>1182650</v>
      </c>
      <c r="G32" s="417"/>
      <c r="H32" s="417"/>
      <c r="I32" s="417"/>
      <c r="K32" s="434"/>
      <c r="L32" s="435"/>
      <c r="M32" s="436"/>
      <c r="N32" s="437"/>
      <c r="O32" s="438"/>
    </row>
    <row r="33" spans="1:15" s="422" customFormat="1">
      <c r="A33" s="417"/>
      <c r="B33" s="418" t="s">
        <v>521</v>
      </c>
      <c r="C33" s="420" t="s">
        <v>108</v>
      </c>
      <c r="D33" s="420">
        <v>6</v>
      </c>
      <c r="E33" s="420">
        <v>85000</v>
      </c>
      <c r="F33" s="421">
        <f t="shared" si="0"/>
        <v>510000</v>
      </c>
      <c r="G33" s="417"/>
      <c r="H33" s="417"/>
      <c r="I33" s="417"/>
      <c r="K33" s="434"/>
      <c r="L33" s="435"/>
      <c r="M33" s="436"/>
      <c r="N33" s="437"/>
      <c r="O33" s="438"/>
    </row>
    <row r="34" spans="1:15" s="422" customFormat="1">
      <c r="A34" s="417"/>
      <c r="B34" s="426" t="s">
        <v>127</v>
      </c>
      <c r="C34" s="420" t="s">
        <v>104</v>
      </c>
      <c r="D34" s="420">
        <v>2</v>
      </c>
      <c r="E34" s="420">
        <v>63650</v>
      </c>
      <c r="F34" s="421">
        <f t="shared" si="0"/>
        <v>127300</v>
      </c>
      <c r="G34" s="417"/>
      <c r="H34" s="417"/>
      <c r="I34" s="417"/>
      <c r="K34" s="439"/>
      <c r="L34" s="435"/>
      <c r="M34" s="436"/>
      <c r="N34" s="437"/>
      <c r="O34" s="438"/>
    </row>
    <row r="35" spans="1:15" s="422" customFormat="1">
      <c r="A35" s="417"/>
      <c r="B35" s="418" t="s">
        <v>128</v>
      </c>
      <c r="C35" s="420" t="s">
        <v>104</v>
      </c>
      <c r="D35" s="420">
        <v>3</v>
      </c>
      <c r="E35" s="420">
        <v>150000</v>
      </c>
      <c r="F35" s="421">
        <f t="shared" si="0"/>
        <v>450000</v>
      </c>
      <c r="G35" s="417"/>
      <c r="H35" s="417"/>
      <c r="I35" s="417"/>
      <c r="K35" s="434"/>
      <c r="L35" s="435"/>
      <c r="M35" s="436"/>
      <c r="N35" s="437"/>
      <c r="O35" s="438"/>
    </row>
    <row r="36" spans="1:15" s="422" customFormat="1">
      <c r="A36" s="417"/>
      <c r="B36" s="418" t="s">
        <v>129</v>
      </c>
      <c r="C36" s="420" t="s">
        <v>104</v>
      </c>
      <c r="D36" s="420">
        <v>10</v>
      </c>
      <c r="E36" s="420">
        <v>49000</v>
      </c>
      <c r="F36" s="421">
        <f t="shared" si="0"/>
        <v>490000</v>
      </c>
      <c r="G36" s="417"/>
      <c r="H36" s="417"/>
      <c r="I36" s="417"/>
      <c r="K36" s="434"/>
      <c r="L36" s="435"/>
      <c r="M36" s="436"/>
      <c r="N36" s="437"/>
      <c r="O36" s="438"/>
    </row>
    <row r="37" spans="1:15" s="422" customFormat="1">
      <c r="A37" s="417"/>
      <c r="B37" s="418" t="s">
        <v>131</v>
      </c>
      <c r="C37" s="420" t="s">
        <v>130</v>
      </c>
      <c r="D37" s="420">
        <v>30</v>
      </c>
      <c r="E37" s="420">
        <v>56000</v>
      </c>
      <c r="F37" s="421">
        <f t="shared" si="0"/>
        <v>1680000</v>
      </c>
      <c r="G37" s="417"/>
      <c r="H37" s="417"/>
      <c r="I37" s="417"/>
      <c r="K37" s="434"/>
      <c r="L37" s="435"/>
      <c r="M37" s="436"/>
      <c r="N37" s="437"/>
      <c r="O37" s="438"/>
    </row>
    <row r="38" spans="1:15" s="422" customFormat="1">
      <c r="A38" s="417"/>
      <c r="B38" s="426" t="s">
        <v>522</v>
      </c>
      <c r="C38" s="420" t="s">
        <v>104</v>
      </c>
      <c r="D38" s="420">
        <v>10</v>
      </c>
      <c r="E38" s="420">
        <v>49000</v>
      </c>
      <c r="F38" s="421">
        <f t="shared" si="0"/>
        <v>490000</v>
      </c>
      <c r="G38" s="417"/>
      <c r="H38" s="417"/>
      <c r="I38" s="417"/>
      <c r="K38" s="439"/>
      <c r="L38" s="435"/>
      <c r="M38" s="436"/>
      <c r="N38" s="437"/>
      <c r="O38" s="438"/>
    </row>
    <row r="39" spans="1:15" s="422" customFormat="1">
      <c r="A39" s="417"/>
      <c r="B39" s="426" t="s">
        <v>523</v>
      </c>
      <c r="C39" s="420" t="s">
        <v>104</v>
      </c>
      <c r="D39" s="420">
        <v>10</v>
      </c>
      <c r="E39" s="420">
        <v>49000</v>
      </c>
      <c r="F39" s="421">
        <f t="shared" ref="F39" si="1">D39*E39</f>
        <v>490000</v>
      </c>
      <c r="G39" s="417"/>
      <c r="H39" s="417"/>
      <c r="I39" s="440"/>
      <c r="K39" s="439"/>
      <c r="L39" s="435"/>
      <c r="M39" s="436"/>
      <c r="N39" s="437"/>
      <c r="O39" s="438"/>
    </row>
    <row r="40" spans="1:15" s="422" customFormat="1">
      <c r="A40" s="417"/>
      <c r="B40" s="426"/>
      <c r="C40" s="420"/>
      <c r="D40" s="420"/>
      <c r="E40" s="420"/>
      <c r="F40" s="421"/>
      <c r="G40" s="417"/>
      <c r="H40" s="417"/>
      <c r="I40" s="440"/>
      <c r="K40" s="439"/>
      <c r="L40" s="435"/>
      <c r="M40" s="436"/>
      <c r="N40" s="437"/>
      <c r="O40" s="438"/>
    </row>
    <row r="41" spans="1:15" s="422" customFormat="1">
      <c r="A41" s="417"/>
      <c r="B41" s="429" t="s">
        <v>562</v>
      </c>
      <c r="C41" s="420"/>
      <c r="D41" s="420"/>
      <c r="E41" s="420"/>
      <c r="F41" s="414">
        <f>F42</f>
        <v>22275000</v>
      </c>
      <c r="G41" s="417"/>
      <c r="H41" s="417"/>
      <c r="I41" s="415">
        <f>SUM(F41:H41)</f>
        <v>22275000</v>
      </c>
      <c r="K41" s="439"/>
      <c r="L41" s="435"/>
      <c r="M41" s="436"/>
      <c r="N41" s="437"/>
      <c r="O41" s="438"/>
    </row>
    <row r="42" spans="1:15" s="422" customFormat="1">
      <c r="A42" s="417"/>
      <c r="B42" s="426" t="s">
        <v>559</v>
      </c>
      <c r="C42" s="420" t="s">
        <v>560</v>
      </c>
      <c r="D42" s="420">
        <v>2970</v>
      </c>
      <c r="E42" s="420">
        <v>7500</v>
      </c>
      <c r="F42" s="421">
        <f t="shared" ref="F42" si="2">D42*E42</f>
        <v>22275000</v>
      </c>
      <c r="G42" s="417"/>
      <c r="H42" s="417"/>
      <c r="I42" s="440"/>
      <c r="K42" s="439"/>
      <c r="L42" s="435"/>
      <c r="M42" s="436"/>
      <c r="N42" s="437"/>
      <c r="O42" s="438"/>
    </row>
    <row r="43" spans="1:15" s="422" customFormat="1">
      <c r="A43" s="417"/>
      <c r="B43" s="426"/>
      <c r="C43" s="420"/>
      <c r="D43" s="420"/>
      <c r="E43" s="420"/>
      <c r="F43" s="421"/>
      <c r="G43" s="417"/>
      <c r="H43" s="417"/>
      <c r="I43" s="440"/>
      <c r="K43" s="439"/>
      <c r="L43" s="435"/>
      <c r="M43" s="436"/>
      <c r="N43" s="437"/>
      <c r="O43" s="438"/>
    </row>
    <row r="44" spans="1:15" s="422" customFormat="1">
      <c r="A44" s="417"/>
      <c r="B44" s="426"/>
      <c r="C44" s="420"/>
      <c r="D44" s="420"/>
      <c r="E44" s="420"/>
      <c r="F44" s="421"/>
      <c r="G44" s="417"/>
      <c r="H44" s="417"/>
      <c r="I44" s="440"/>
      <c r="K44" s="439"/>
      <c r="L44" s="435"/>
      <c r="M44" s="436"/>
      <c r="N44" s="437"/>
      <c r="O44" s="438"/>
    </row>
    <row r="45" spans="1:15" s="422" customFormat="1">
      <c r="A45" s="417"/>
      <c r="B45" s="426"/>
      <c r="C45" s="420"/>
      <c r="D45" s="420"/>
      <c r="E45" s="420"/>
      <c r="F45" s="421"/>
      <c r="G45" s="417"/>
      <c r="H45" s="417"/>
      <c r="I45" s="440"/>
      <c r="K45" s="439"/>
      <c r="L45" s="435"/>
      <c r="M45" s="436"/>
      <c r="N45" s="437"/>
      <c r="O45" s="438"/>
    </row>
    <row r="46" spans="1:15" s="76" customFormat="1">
      <c r="A46" s="585" t="s">
        <v>47</v>
      </c>
      <c r="B46" s="585"/>
      <c r="C46" s="585"/>
      <c r="D46" s="585"/>
      <c r="E46" s="585"/>
      <c r="F46" s="75">
        <f>F7+F30+F41</f>
        <v>46593150</v>
      </c>
      <c r="G46" s="75">
        <f>SUM(G30+G7)</f>
        <v>0</v>
      </c>
      <c r="H46" s="75">
        <f>SUM(H30+H7)</f>
        <v>0</v>
      </c>
      <c r="I46" s="75">
        <f>I7+I30+I41</f>
        <v>46593150</v>
      </c>
      <c r="K46" s="81"/>
      <c r="L46" s="82"/>
      <c r="M46" s="83"/>
      <c r="N46" s="84"/>
    </row>
    <row r="47" spans="1:15">
      <c r="B47" s="80"/>
      <c r="K47" s="80"/>
      <c r="L47" s="77"/>
      <c r="M47" s="78"/>
      <c r="N47" s="79"/>
    </row>
    <row r="49" spans="7:8">
      <c r="G49" s="505" t="s">
        <v>448</v>
      </c>
      <c r="H49" s="505"/>
    </row>
    <row r="50" spans="7:8">
      <c r="G50" s="506" t="s">
        <v>441</v>
      </c>
      <c r="H50" s="506"/>
    </row>
    <row r="51" spans="7:8">
      <c r="G51" s="505"/>
      <c r="H51" s="505"/>
    </row>
    <row r="52" spans="7:8">
      <c r="G52"/>
      <c r="H52" s="1"/>
    </row>
    <row r="53" spans="7:8">
      <c r="G53"/>
      <c r="H53" s="1"/>
    </row>
    <row r="54" spans="7:8">
      <c r="G54"/>
      <c r="H54" s="1"/>
    </row>
    <row r="55" spans="7:8">
      <c r="G55" s="506" t="s">
        <v>446</v>
      </c>
      <c r="H55" s="506"/>
    </row>
    <row r="56" spans="7:8">
      <c r="G56" s="504" t="s">
        <v>18</v>
      </c>
      <c r="H56" s="504"/>
    </row>
    <row r="57" spans="7:8">
      <c r="G57" s="504" t="s">
        <v>447</v>
      </c>
      <c r="H57" s="504"/>
    </row>
  </sheetData>
  <mergeCells count="16">
    <mergeCell ref="A1:I1"/>
    <mergeCell ref="A2:I2"/>
    <mergeCell ref="A3:I3"/>
    <mergeCell ref="A5:A6"/>
    <mergeCell ref="B5:B6"/>
    <mergeCell ref="C5:C6"/>
    <mergeCell ref="D5:D6"/>
    <mergeCell ref="E5:E6"/>
    <mergeCell ref="F5:I5"/>
    <mergeCell ref="G57:H57"/>
    <mergeCell ref="A46:E46"/>
    <mergeCell ref="G49:H49"/>
    <mergeCell ref="G50:H50"/>
    <mergeCell ref="G51:H51"/>
    <mergeCell ref="G55:H55"/>
    <mergeCell ref="G56:H56"/>
  </mergeCells>
  <pageMargins left="1.37" right="0.7" top="0.42" bottom="0.4" header="0.3" footer="0.3"/>
  <pageSetup paperSize="9" scale="64" orientation="landscape" horizontalDpi="4294967293" verticalDpi="4294967293" r:id="rId1"/>
  <colBreaks count="1" manualBreakCount="1">
    <brk id="9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A1:J32"/>
  <sheetViews>
    <sheetView view="pageBreakPreview" zoomScaleSheetLayoutView="100" workbookViewId="0">
      <selection activeCell="L19" sqref="L19"/>
    </sheetView>
  </sheetViews>
  <sheetFormatPr defaultRowHeight="15"/>
  <cols>
    <col min="2" max="2" width="31.85546875" bestFit="1" customWidth="1"/>
    <col min="3" max="3" width="22" bestFit="1" customWidth="1"/>
    <col min="4" max="4" width="14.28515625" bestFit="1" customWidth="1"/>
    <col min="10" max="10" width="14.28515625" bestFit="1" customWidth="1"/>
  </cols>
  <sheetData>
    <row r="1" spans="1:10">
      <c r="A1" s="393"/>
      <c r="C1" s="1"/>
      <c r="D1" s="1"/>
      <c r="E1" s="1"/>
      <c r="F1" s="1"/>
      <c r="G1" s="1"/>
      <c r="H1" s="1"/>
      <c r="I1" s="1"/>
      <c r="J1" s="1"/>
    </row>
    <row r="2" spans="1:10">
      <c r="A2" s="546" t="s">
        <v>136</v>
      </c>
      <c r="B2" s="546"/>
      <c r="C2" s="546"/>
      <c r="D2" s="546"/>
      <c r="E2" s="546"/>
      <c r="F2" s="546"/>
      <c r="G2" s="546"/>
      <c r="H2" s="546"/>
      <c r="I2" s="546"/>
      <c r="J2" s="546"/>
    </row>
    <row r="3" spans="1:10">
      <c r="A3" s="506" t="s">
        <v>486</v>
      </c>
      <c r="B3" s="506"/>
      <c r="C3" s="506"/>
      <c r="D3" s="506"/>
      <c r="E3" s="506"/>
      <c r="F3" s="506"/>
      <c r="G3" s="506"/>
      <c r="H3" s="506"/>
      <c r="I3" s="506"/>
      <c r="J3" s="506"/>
    </row>
    <row r="4" spans="1:10">
      <c r="A4" s="506" t="s">
        <v>439</v>
      </c>
      <c r="B4" s="506"/>
      <c r="C4" s="506"/>
      <c r="D4" s="506"/>
      <c r="E4" s="506"/>
      <c r="F4" s="506"/>
      <c r="G4" s="506"/>
      <c r="H4" s="506"/>
      <c r="I4" s="506"/>
      <c r="J4" s="506"/>
    </row>
    <row r="5" spans="1:10">
      <c r="A5" s="393"/>
      <c r="C5" s="1"/>
      <c r="D5" s="1"/>
      <c r="E5" s="1"/>
      <c r="F5" s="1"/>
      <c r="G5" s="1"/>
      <c r="H5" s="1"/>
      <c r="I5" s="1"/>
      <c r="J5" s="1"/>
    </row>
    <row r="6" spans="1:10">
      <c r="A6" s="551" t="s">
        <v>0</v>
      </c>
      <c r="B6" s="551" t="s">
        <v>1</v>
      </c>
      <c r="C6" s="590" t="s">
        <v>487</v>
      </c>
      <c r="D6" s="592" t="s">
        <v>475</v>
      </c>
      <c r="E6" s="592"/>
      <c r="F6" s="592"/>
      <c r="G6" s="592"/>
      <c r="H6" s="592"/>
      <c r="I6" s="592"/>
      <c r="J6" s="592"/>
    </row>
    <row r="7" spans="1:10" ht="60">
      <c r="A7" s="551"/>
      <c r="B7" s="551"/>
      <c r="C7" s="591"/>
      <c r="D7" s="399" t="s">
        <v>476</v>
      </c>
      <c r="E7" s="399" t="s">
        <v>477</v>
      </c>
      <c r="F7" s="399" t="s">
        <v>478</v>
      </c>
      <c r="G7" s="399" t="s">
        <v>479</v>
      </c>
      <c r="H7" s="399" t="s">
        <v>480</v>
      </c>
      <c r="I7" s="399" t="s">
        <v>488</v>
      </c>
      <c r="J7" s="399" t="s">
        <v>489</v>
      </c>
    </row>
    <row r="8" spans="1:10">
      <c r="A8" s="395" t="s">
        <v>133</v>
      </c>
      <c r="B8" s="39" t="s">
        <v>137</v>
      </c>
      <c r="C8" s="406">
        <f>SUM(C9:C14)</f>
        <v>7517763432</v>
      </c>
      <c r="D8" s="406">
        <f t="shared" ref="D8:J8" si="0">SUM(D9:D14)</f>
        <v>3291009550</v>
      </c>
      <c r="E8" s="406">
        <f t="shared" si="0"/>
        <v>0</v>
      </c>
      <c r="F8" s="406">
        <f t="shared" si="0"/>
        <v>0</v>
      </c>
      <c r="G8" s="406">
        <f t="shared" si="0"/>
        <v>0</v>
      </c>
      <c r="H8" s="406">
        <f t="shared" si="0"/>
        <v>0</v>
      </c>
      <c r="I8" s="406">
        <f t="shared" si="0"/>
        <v>0</v>
      </c>
      <c r="J8" s="406">
        <f t="shared" si="0"/>
        <v>4226753882</v>
      </c>
    </row>
    <row r="9" spans="1:10">
      <c r="A9" s="87">
        <v>1</v>
      </c>
      <c r="B9" s="23" t="s">
        <v>138</v>
      </c>
      <c r="C9" s="407">
        <f>SUM(D9:J9)</f>
        <v>1097970000</v>
      </c>
      <c r="D9" s="407">
        <v>1097970000</v>
      </c>
      <c r="E9" s="407">
        <v>0</v>
      </c>
      <c r="F9" s="407">
        <v>0</v>
      </c>
      <c r="G9" s="407">
        <v>0</v>
      </c>
      <c r="H9" s="407">
        <v>0</v>
      </c>
      <c r="I9" s="407">
        <v>0</v>
      </c>
      <c r="J9" s="407">
        <v>0</v>
      </c>
    </row>
    <row r="10" spans="1:10">
      <c r="A10" s="87">
        <v>2</v>
      </c>
      <c r="B10" s="23" t="s">
        <v>139</v>
      </c>
      <c r="C10" s="407">
        <f t="shared" ref="C10:C14" si="1">SUM(D10:J10)</f>
        <v>3264663600</v>
      </c>
      <c r="D10" s="407">
        <v>478435100</v>
      </c>
      <c r="E10" s="407">
        <v>0</v>
      </c>
      <c r="F10" s="407">
        <v>0</v>
      </c>
      <c r="G10" s="407">
        <v>0</v>
      </c>
      <c r="H10" s="407">
        <v>0</v>
      </c>
      <c r="I10" s="407">
        <v>0</v>
      </c>
      <c r="J10" s="407">
        <f>2528680000+257548500</f>
        <v>2786228500</v>
      </c>
    </row>
    <row r="11" spans="1:10">
      <c r="A11" s="87">
        <v>3</v>
      </c>
      <c r="B11" s="23" t="s">
        <v>140</v>
      </c>
      <c r="C11" s="407">
        <f t="shared" si="1"/>
        <v>3117638658</v>
      </c>
      <c r="D11" s="407">
        <v>1711606650</v>
      </c>
      <c r="E11" s="407">
        <v>0</v>
      </c>
      <c r="F11" s="407">
        <v>0</v>
      </c>
      <c r="G11" s="407">
        <v>0</v>
      </c>
      <c r="H11" s="407">
        <v>0</v>
      </c>
      <c r="I11" s="407">
        <v>0</v>
      </c>
      <c r="J11" s="407">
        <v>1406032008</v>
      </c>
    </row>
    <row r="12" spans="1:10">
      <c r="A12" s="87">
        <v>4</v>
      </c>
      <c r="B12" s="23" t="s">
        <v>141</v>
      </c>
      <c r="C12" s="407">
        <f t="shared" si="1"/>
        <v>0</v>
      </c>
      <c r="D12" s="407">
        <v>0</v>
      </c>
      <c r="E12" s="407">
        <v>0</v>
      </c>
      <c r="F12" s="407">
        <v>0</v>
      </c>
      <c r="G12" s="407">
        <v>0</v>
      </c>
      <c r="H12" s="407">
        <v>0</v>
      </c>
      <c r="I12" s="407">
        <v>0</v>
      </c>
      <c r="J12" s="407">
        <v>0</v>
      </c>
    </row>
    <row r="13" spans="1:10">
      <c r="A13" s="87">
        <v>5</v>
      </c>
      <c r="B13" s="23" t="s">
        <v>142</v>
      </c>
      <c r="C13" s="407">
        <f t="shared" si="1"/>
        <v>37491174</v>
      </c>
      <c r="D13" s="407">
        <v>2997800</v>
      </c>
      <c r="E13" s="407">
        <v>0</v>
      </c>
      <c r="F13" s="407">
        <v>0</v>
      </c>
      <c r="G13" s="407">
        <v>0</v>
      </c>
      <c r="H13" s="407">
        <v>0</v>
      </c>
      <c r="I13" s="407">
        <v>0</v>
      </c>
      <c r="J13" s="407">
        <f>31517974+2975400</f>
        <v>34493374</v>
      </c>
    </row>
    <row r="14" spans="1:10">
      <c r="A14" s="87">
        <v>6</v>
      </c>
      <c r="B14" s="23" t="s">
        <v>481</v>
      </c>
      <c r="C14" s="407">
        <f t="shared" si="1"/>
        <v>0</v>
      </c>
      <c r="D14" s="407">
        <v>0</v>
      </c>
      <c r="E14" s="407">
        <v>0</v>
      </c>
      <c r="F14" s="407">
        <v>0</v>
      </c>
      <c r="G14" s="407">
        <v>0</v>
      </c>
      <c r="H14" s="407">
        <v>0</v>
      </c>
      <c r="I14" s="407">
        <v>0</v>
      </c>
      <c r="J14" s="407">
        <v>0</v>
      </c>
    </row>
    <row r="15" spans="1:10">
      <c r="A15" s="397"/>
      <c r="B15" s="23"/>
      <c r="C15" s="407"/>
      <c r="D15" s="407"/>
      <c r="E15" s="407">
        <v>0</v>
      </c>
      <c r="F15" s="407"/>
      <c r="G15" s="407"/>
      <c r="H15" s="407"/>
      <c r="I15" s="407"/>
      <c r="J15" s="407"/>
    </row>
    <row r="16" spans="1:10">
      <c r="A16" s="395" t="s">
        <v>134</v>
      </c>
      <c r="B16" s="39" t="s">
        <v>143</v>
      </c>
      <c r="C16" s="406">
        <f>SUM(C17:C20)</f>
        <v>24750000</v>
      </c>
      <c r="D16" s="406">
        <f t="shared" ref="D16:J16" si="2">SUM(D17:D20)</f>
        <v>0</v>
      </c>
      <c r="E16" s="406">
        <f>SUM(E17:E20)</f>
        <v>0</v>
      </c>
      <c r="F16" s="406">
        <f t="shared" si="2"/>
        <v>0</v>
      </c>
      <c r="G16" s="406">
        <f t="shared" si="2"/>
        <v>0</v>
      </c>
      <c r="H16" s="406">
        <f t="shared" si="2"/>
        <v>0</v>
      </c>
      <c r="I16" s="406">
        <f t="shared" si="2"/>
        <v>0</v>
      </c>
      <c r="J16" s="406">
        <f t="shared" si="2"/>
        <v>24750000</v>
      </c>
    </row>
    <row r="17" spans="1:10">
      <c r="A17" s="397">
        <v>1</v>
      </c>
      <c r="B17" s="23" t="s">
        <v>482</v>
      </c>
      <c r="C17" s="407">
        <f t="shared" ref="C17" si="3">SUM(D17:J17)</f>
        <v>24750000</v>
      </c>
      <c r="D17" s="407">
        <v>0</v>
      </c>
      <c r="E17" s="407">
        <v>0</v>
      </c>
      <c r="F17" s="407">
        <v>0</v>
      </c>
      <c r="G17" s="407">
        <v>0</v>
      </c>
      <c r="H17" s="407">
        <v>0</v>
      </c>
      <c r="I17" s="407">
        <v>0</v>
      </c>
      <c r="J17" s="407">
        <v>24750000</v>
      </c>
    </row>
    <row r="18" spans="1:10">
      <c r="A18" s="397">
        <v>2</v>
      </c>
      <c r="B18" s="23" t="s">
        <v>483</v>
      </c>
      <c r="C18" s="407">
        <v>0</v>
      </c>
      <c r="D18" s="407">
        <v>0</v>
      </c>
      <c r="E18" s="407">
        <v>0</v>
      </c>
      <c r="F18" s="407">
        <v>0</v>
      </c>
      <c r="G18" s="407">
        <v>0</v>
      </c>
      <c r="H18" s="407">
        <v>0</v>
      </c>
      <c r="I18" s="407">
        <v>0</v>
      </c>
      <c r="J18" s="407">
        <v>0</v>
      </c>
    </row>
    <row r="19" spans="1:10">
      <c r="A19" s="397">
        <v>3</v>
      </c>
      <c r="B19" s="23" t="s">
        <v>484</v>
      </c>
      <c r="C19" s="407">
        <v>0</v>
      </c>
      <c r="D19" s="407">
        <v>0</v>
      </c>
      <c r="E19" s="407">
        <v>0</v>
      </c>
      <c r="F19" s="407">
        <v>0</v>
      </c>
      <c r="G19" s="407">
        <v>0</v>
      </c>
      <c r="H19" s="407">
        <v>0</v>
      </c>
      <c r="I19" s="407">
        <v>0</v>
      </c>
      <c r="J19" s="407">
        <v>0</v>
      </c>
    </row>
    <row r="20" spans="1:10">
      <c r="A20" s="397">
        <v>4</v>
      </c>
      <c r="B20" s="23" t="s">
        <v>485</v>
      </c>
      <c r="C20" s="407">
        <v>0</v>
      </c>
      <c r="D20" s="407">
        <v>0</v>
      </c>
      <c r="E20" s="407">
        <v>0</v>
      </c>
      <c r="F20" s="407">
        <v>0</v>
      </c>
      <c r="G20" s="407">
        <v>0</v>
      </c>
      <c r="H20" s="407">
        <v>0</v>
      </c>
      <c r="I20" s="407">
        <v>0</v>
      </c>
      <c r="J20" s="407">
        <v>0</v>
      </c>
    </row>
    <row r="21" spans="1:10">
      <c r="A21" s="397"/>
      <c r="B21" s="23"/>
      <c r="C21" s="407"/>
      <c r="D21" s="407"/>
      <c r="E21" s="407"/>
      <c r="F21" s="407"/>
      <c r="G21" s="407"/>
      <c r="H21" s="407"/>
      <c r="I21" s="407"/>
      <c r="J21" s="407"/>
    </row>
    <row r="22" spans="1:10">
      <c r="A22" s="393"/>
      <c r="C22" s="1"/>
      <c r="D22" s="1"/>
      <c r="E22" s="1"/>
      <c r="F22" s="1"/>
      <c r="G22" s="1"/>
      <c r="H22" s="1"/>
      <c r="I22" s="1"/>
      <c r="J22" s="1"/>
    </row>
    <row r="23" spans="1:10">
      <c r="A23" s="393"/>
      <c r="C23" s="1"/>
      <c r="D23" s="1"/>
      <c r="E23" s="1"/>
      <c r="F23" s="1"/>
      <c r="G23" s="1"/>
      <c r="H23" s="1"/>
      <c r="I23" s="1"/>
      <c r="J23" s="1"/>
    </row>
    <row r="24" spans="1:10">
      <c r="A24" s="393"/>
      <c r="C24" s="1"/>
      <c r="D24" s="1"/>
      <c r="E24" s="1"/>
      <c r="F24" s="1"/>
      <c r="G24" s="505" t="s">
        <v>448</v>
      </c>
      <c r="H24" s="505"/>
      <c r="I24" s="505"/>
      <c r="J24" s="505"/>
    </row>
    <row r="25" spans="1:10">
      <c r="A25" s="393"/>
      <c r="C25" s="1"/>
      <c r="D25" s="1"/>
      <c r="E25" s="1"/>
      <c r="F25" s="1"/>
      <c r="G25" s="506" t="s">
        <v>441</v>
      </c>
      <c r="H25" s="506"/>
      <c r="I25" s="506"/>
      <c r="J25" s="506"/>
    </row>
    <row r="26" spans="1:10">
      <c r="A26" s="393"/>
      <c r="C26" s="1"/>
      <c r="D26" s="1"/>
      <c r="E26" s="1"/>
      <c r="F26" s="1"/>
      <c r="G26" s="1"/>
      <c r="H26" s="505"/>
      <c r="I26" s="505"/>
      <c r="J26" s="1"/>
    </row>
    <row r="27" spans="1:10">
      <c r="A27" s="393"/>
      <c r="C27" s="1"/>
      <c r="D27" s="1"/>
      <c r="E27" s="1"/>
      <c r="F27" s="1"/>
      <c r="G27" s="1"/>
      <c r="I27" s="1"/>
      <c r="J27" s="1"/>
    </row>
    <row r="28" spans="1:10">
      <c r="A28" s="393"/>
      <c r="C28" s="1"/>
      <c r="D28" s="1"/>
      <c r="E28" s="1"/>
      <c r="F28" s="1"/>
      <c r="G28" s="1"/>
      <c r="I28" s="1"/>
      <c r="J28" s="1"/>
    </row>
    <row r="29" spans="1:10">
      <c r="A29" s="393"/>
      <c r="C29" s="1"/>
      <c r="D29" s="1"/>
      <c r="E29" s="1"/>
      <c r="F29" s="1"/>
      <c r="G29" s="1"/>
      <c r="I29" s="1"/>
      <c r="J29" s="1"/>
    </row>
    <row r="30" spans="1:10">
      <c r="A30" s="393"/>
      <c r="C30" s="1"/>
      <c r="D30" s="1"/>
      <c r="E30" s="1"/>
      <c r="F30" s="1"/>
      <c r="G30" s="506" t="s">
        <v>446</v>
      </c>
      <c r="H30" s="506"/>
      <c r="I30" s="506"/>
      <c r="J30" s="506"/>
    </row>
    <row r="31" spans="1:10">
      <c r="A31" s="393"/>
      <c r="C31" s="1"/>
      <c r="D31" s="1"/>
      <c r="E31" s="1"/>
      <c r="F31" s="1"/>
      <c r="G31" s="504" t="s">
        <v>18</v>
      </c>
      <c r="H31" s="504"/>
      <c r="I31" s="504"/>
      <c r="J31" s="504"/>
    </row>
    <row r="32" spans="1:10">
      <c r="A32" s="393"/>
      <c r="C32" s="1"/>
      <c r="D32" s="1"/>
      <c r="E32" s="1"/>
      <c r="F32" s="1"/>
      <c r="G32" s="504" t="s">
        <v>447</v>
      </c>
      <c r="H32" s="504"/>
      <c r="I32" s="504"/>
      <c r="J32" s="504"/>
    </row>
  </sheetData>
  <mergeCells count="13">
    <mergeCell ref="G32:J32"/>
    <mergeCell ref="H26:I26"/>
    <mergeCell ref="G24:J24"/>
    <mergeCell ref="G25:J25"/>
    <mergeCell ref="G30:J30"/>
    <mergeCell ref="G31:J31"/>
    <mergeCell ref="A2:J2"/>
    <mergeCell ref="A3:J3"/>
    <mergeCell ref="A4:J4"/>
    <mergeCell ref="A6:A7"/>
    <mergeCell ref="B6:B7"/>
    <mergeCell ref="C6:C7"/>
    <mergeCell ref="D6:J6"/>
  </mergeCells>
  <pageMargins left="0.7" right="0.7" top="0.75" bottom="0.75" header="0.3" footer="0.3"/>
  <pageSetup paperSize="9" scale="63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7"/>
  <sheetViews>
    <sheetView tabSelected="1" topLeftCell="A25" workbookViewId="0">
      <selection activeCell="D31" sqref="D31:F34"/>
    </sheetView>
  </sheetViews>
  <sheetFormatPr defaultRowHeight="15"/>
  <cols>
    <col min="1" max="1" width="27.85546875" style="135" customWidth="1"/>
    <col min="2" max="3" width="13.42578125" style="329" bestFit="1" customWidth="1"/>
    <col min="4" max="4" width="5.7109375" style="329" bestFit="1" customWidth="1"/>
    <col min="5" max="5" width="16.28515625" style="329" bestFit="1" customWidth="1"/>
    <col min="6" max="6" width="13.5703125" style="135" customWidth="1"/>
    <col min="7" max="9" width="9.140625" style="135"/>
    <col min="10" max="13" width="9.140625" style="329"/>
    <col min="14" max="16384" width="9.140625" style="135"/>
  </cols>
  <sheetData>
    <row r="1" spans="1:17">
      <c r="A1" s="517" t="s">
        <v>349</v>
      </c>
      <c r="B1" s="517"/>
      <c r="C1" s="517"/>
      <c r="D1" s="517"/>
      <c r="E1" s="517"/>
      <c r="F1" s="517"/>
      <c r="H1" s="325"/>
      <c r="I1" s="326"/>
      <c r="J1" s="327"/>
      <c r="K1" s="327"/>
      <c r="L1" s="327"/>
      <c r="M1" s="327"/>
      <c r="N1" s="326"/>
      <c r="O1" s="326"/>
      <c r="P1" s="326"/>
      <c r="Q1" s="326"/>
    </row>
    <row r="2" spans="1:17">
      <c r="A2" s="517" t="s">
        <v>510</v>
      </c>
      <c r="B2" s="517"/>
      <c r="C2" s="517"/>
      <c r="D2" s="517"/>
      <c r="E2" s="517"/>
      <c r="F2" s="517"/>
      <c r="H2" s="325"/>
      <c r="I2" s="326"/>
      <c r="J2" s="327"/>
      <c r="K2" s="327"/>
      <c r="L2" s="327"/>
      <c r="M2" s="327"/>
      <c r="N2" s="326"/>
      <c r="O2" s="326"/>
      <c r="P2" s="326"/>
      <c r="Q2" s="326"/>
    </row>
    <row r="3" spans="1:17">
      <c r="A3" s="517" t="s">
        <v>396</v>
      </c>
      <c r="B3" s="517"/>
      <c r="C3" s="517"/>
      <c r="D3" s="517"/>
      <c r="E3" s="517"/>
      <c r="F3" s="517"/>
      <c r="H3" s="325"/>
      <c r="I3" s="326"/>
      <c r="J3" s="327"/>
      <c r="K3" s="327"/>
      <c r="L3" s="327"/>
      <c r="M3" s="327"/>
      <c r="N3" s="326"/>
      <c r="O3" s="326"/>
      <c r="P3" s="326"/>
      <c r="Q3" s="326"/>
    </row>
    <row r="4" spans="1:17">
      <c r="A4" s="517" t="s">
        <v>512</v>
      </c>
      <c r="B4" s="517"/>
      <c r="C4" s="517"/>
      <c r="D4" s="517"/>
      <c r="E4" s="517"/>
      <c r="F4" s="517"/>
      <c r="H4" s="325"/>
      <c r="I4" s="326"/>
      <c r="J4" s="327"/>
      <c r="K4" s="327"/>
      <c r="L4" s="327"/>
      <c r="M4" s="327"/>
      <c r="N4" s="326"/>
      <c r="O4" s="326"/>
      <c r="P4" s="326"/>
      <c r="Q4" s="326"/>
    </row>
    <row r="5" spans="1:17">
      <c r="A5" s="517" t="s">
        <v>397</v>
      </c>
      <c r="B5" s="517"/>
      <c r="C5" s="517"/>
      <c r="D5" s="517"/>
      <c r="E5" s="517"/>
      <c r="F5" s="517"/>
      <c r="H5" s="325"/>
      <c r="I5" s="326"/>
      <c r="J5" s="327"/>
      <c r="K5" s="327"/>
      <c r="L5" s="327"/>
      <c r="M5" s="327"/>
      <c r="N5" s="326"/>
      <c r="O5" s="326"/>
      <c r="P5" s="326"/>
      <c r="Q5" s="326"/>
    </row>
    <row r="6" spans="1:17">
      <c r="A6" s="328"/>
      <c r="H6" s="330"/>
      <c r="I6" s="326"/>
      <c r="J6" s="327"/>
      <c r="K6" s="327"/>
      <c r="L6" s="327"/>
      <c r="M6" s="327"/>
      <c r="N6" s="326"/>
      <c r="O6" s="326"/>
      <c r="P6" s="326"/>
      <c r="Q6" s="326"/>
    </row>
    <row r="7" spans="1:17">
      <c r="A7" s="508" t="s">
        <v>54</v>
      </c>
      <c r="B7" s="510" t="s">
        <v>513</v>
      </c>
      <c r="C7" s="512" t="s">
        <v>514</v>
      </c>
      <c r="D7" s="513"/>
      <c r="E7" s="514" t="s">
        <v>399</v>
      </c>
      <c r="F7" s="516" t="s">
        <v>154</v>
      </c>
      <c r="H7" s="331"/>
      <c r="I7" s="331"/>
      <c r="J7" s="332"/>
      <c r="K7" s="332"/>
      <c r="L7" s="332"/>
      <c r="M7" s="332"/>
      <c r="N7" s="333"/>
      <c r="O7" s="326"/>
      <c r="P7" s="326"/>
      <c r="Q7" s="326"/>
    </row>
    <row r="8" spans="1:17">
      <c r="A8" s="509"/>
      <c r="B8" s="511"/>
      <c r="C8" s="334" t="s">
        <v>13</v>
      </c>
      <c r="D8" s="334" t="s">
        <v>185</v>
      </c>
      <c r="E8" s="515"/>
      <c r="F8" s="516"/>
      <c r="H8" s="331"/>
      <c r="I8" s="331"/>
      <c r="J8" s="332"/>
      <c r="K8" s="332"/>
      <c r="L8" s="332"/>
      <c r="M8" s="332"/>
      <c r="N8" s="333"/>
      <c r="O8" s="326"/>
      <c r="P8" s="326"/>
      <c r="Q8" s="326"/>
    </row>
    <row r="9" spans="1:17" ht="15.75" customHeight="1">
      <c r="A9" s="335" t="s">
        <v>186</v>
      </c>
      <c r="B9" s="336"/>
      <c r="C9" s="336"/>
      <c r="D9" s="336"/>
      <c r="E9" s="336"/>
      <c r="F9" s="337"/>
      <c r="H9" s="338"/>
      <c r="I9" s="338"/>
      <c r="J9" s="339"/>
      <c r="K9" s="339"/>
      <c r="L9" s="339"/>
      <c r="M9" s="339"/>
      <c r="N9" s="326"/>
      <c r="O9" s="326"/>
      <c r="P9" s="326"/>
      <c r="Q9" s="326"/>
    </row>
    <row r="10" spans="1:17" ht="15.75" customHeight="1">
      <c r="A10" s="335" t="s">
        <v>400</v>
      </c>
      <c r="B10" s="340"/>
      <c r="C10" s="340"/>
      <c r="D10" s="340"/>
      <c r="E10" s="340"/>
      <c r="F10" s="337"/>
      <c r="H10" s="338"/>
      <c r="I10" s="338"/>
      <c r="J10" s="341"/>
      <c r="K10" s="341"/>
      <c r="L10" s="341"/>
      <c r="M10" s="341"/>
      <c r="N10" s="326"/>
      <c r="O10" s="326"/>
      <c r="P10" s="326"/>
      <c r="Q10" s="326"/>
    </row>
    <row r="11" spans="1:17" ht="15.75" customHeight="1">
      <c r="A11" s="342" t="s">
        <v>26</v>
      </c>
      <c r="B11" s="340">
        <v>0</v>
      </c>
      <c r="C11" s="340">
        <v>0</v>
      </c>
      <c r="D11" s="343">
        <v>0</v>
      </c>
      <c r="E11" s="340">
        <v>0</v>
      </c>
      <c r="F11" s="337"/>
      <c r="H11" s="344"/>
      <c r="I11" s="344"/>
      <c r="J11" s="341"/>
      <c r="K11" s="341"/>
      <c r="L11" s="341"/>
      <c r="M11" s="341"/>
      <c r="N11" s="326"/>
      <c r="O11" s="326"/>
      <c r="P11" s="326"/>
      <c r="Q11" s="326"/>
    </row>
    <row r="12" spans="1:17" ht="15.75" customHeight="1">
      <c r="A12" s="342" t="s">
        <v>27</v>
      </c>
      <c r="B12" s="340">
        <v>0</v>
      </c>
      <c r="C12" s="340">
        <v>0</v>
      </c>
      <c r="D12" s="343">
        <v>0</v>
      </c>
      <c r="E12" s="340">
        <v>0</v>
      </c>
      <c r="F12" s="337"/>
      <c r="H12" s="344"/>
      <c r="I12" s="344"/>
      <c r="J12" s="341"/>
      <c r="K12" s="341"/>
      <c r="L12" s="341"/>
      <c r="M12" s="341"/>
      <c r="N12" s="326"/>
      <c r="O12" s="326"/>
      <c r="P12" s="326"/>
      <c r="Q12" s="326"/>
    </row>
    <row r="13" spans="1:17" ht="15.75" customHeight="1">
      <c r="A13" s="342" t="s">
        <v>401</v>
      </c>
      <c r="B13" s="340">
        <v>0</v>
      </c>
      <c r="C13" s="340">
        <v>0</v>
      </c>
      <c r="D13" s="343">
        <v>0</v>
      </c>
      <c r="E13" s="340">
        <v>0</v>
      </c>
      <c r="F13" s="337"/>
      <c r="H13" s="344"/>
      <c r="I13" s="344"/>
      <c r="J13" s="341"/>
      <c r="K13" s="341"/>
      <c r="L13" s="341"/>
      <c r="M13" s="341"/>
      <c r="N13" s="326"/>
      <c r="O13" s="326"/>
      <c r="P13" s="326"/>
      <c r="Q13" s="326"/>
    </row>
    <row r="14" spans="1:17" ht="15.75" customHeight="1">
      <c r="A14" s="345" t="s">
        <v>205</v>
      </c>
      <c r="B14" s="346">
        <f>SUM(B11:B13)</f>
        <v>0</v>
      </c>
      <c r="C14" s="346">
        <f>SUM(C11:C13)</f>
        <v>0</v>
      </c>
      <c r="D14" s="343">
        <v>0</v>
      </c>
      <c r="E14" s="346">
        <f>SUM(E11:E13)</f>
        <v>0</v>
      </c>
      <c r="F14" s="337"/>
      <c r="H14" s="347"/>
      <c r="I14" s="347"/>
      <c r="J14" s="348"/>
      <c r="K14" s="348"/>
      <c r="L14" s="341"/>
      <c r="M14" s="341"/>
      <c r="N14" s="326"/>
      <c r="O14" s="326"/>
      <c r="P14" s="326"/>
      <c r="Q14" s="326"/>
    </row>
    <row r="15" spans="1:17" ht="15.75" customHeight="1">
      <c r="A15" s="345" t="s">
        <v>402</v>
      </c>
      <c r="B15" s="346">
        <f>B14</f>
        <v>0</v>
      </c>
      <c r="C15" s="346">
        <f>C14</f>
        <v>0</v>
      </c>
      <c r="D15" s="343">
        <v>0</v>
      </c>
      <c r="E15" s="346">
        <f>E14</f>
        <v>0</v>
      </c>
      <c r="F15" s="337"/>
      <c r="H15" s="338"/>
      <c r="I15" s="338"/>
      <c r="J15" s="341"/>
      <c r="K15" s="341"/>
      <c r="L15" s="341"/>
      <c r="M15" s="341"/>
      <c r="N15" s="326"/>
      <c r="O15" s="326"/>
      <c r="P15" s="326"/>
      <c r="Q15" s="326"/>
    </row>
    <row r="16" spans="1:17" ht="15.75" customHeight="1">
      <c r="A16" s="335" t="s">
        <v>191</v>
      </c>
      <c r="B16" s="340"/>
      <c r="C16" s="340"/>
      <c r="D16" s="343">
        <v>0</v>
      </c>
      <c r="E16" s="340"/>
      <c r="F16" s="337"/>
      <c r="H16" s="338"/>
      <c r="I16" s="338"/>
      <c r="J16" s="348"/>
      <c r="K16" s="348"/>
      <c r="L16" s="349"/>
      <c r="M16" s="348"/>
      <c r="N16" s="326"/>
      <c r="O16" s="326"/>
      <c r="P16" s="326"/>
      <c r="Q16" s="326"/>
    </row>
    <row r="17" spans="1:17" ht="15.75" customHeight="1">
      <c r="A17" s="335" t="s">
        <v>192</v>
      </c>
      <c r="B17" s="340"/>
      <c r="C17" s="340"/>
      <c r="D17" s="343">
        <v>0</v>
      </c>
      <c r="E17" s="340"/>
      <c r="F17" s="337"/>
      <c r="H17" s="344"/>
      <c r="I17" s="344"/>
      <c r="J17" s="341"/>
      <c r="K17" s="341"/>
      <c r="L17" s="349"/>
      <c r="M17" s="348"/>
      <c r="N17" s="326"/>
      <c r="O17" s="326"/>
      <c r="P17" s="326"/>
      <c r="Q17" s="326"/>
    </row>
    <row r="18" spans="1:17" ht="15.75" customHeight="1">
      <c r="A18" s="342" t="s">
        <v>70</v>
      </c>
      <c r="B18" s="340">
        <v>7735101879</v>
      </c>
      <c r="C18" s="340">
        <v>7499317835</v>
      </c>
      <c r="D18" s="343">
        <f>C18/B18*100</f>
        <v>96.951765501109563</v>
      </c>
      <c r="E18" s="340">
        <f>B18-C18</f>
        <v>235784044</v>
      </c>
      <c r="F18" s="337"/>
      <c r="H18" s="338"/>
      <c r="I18" s="338"/>
      <c r="J18" s="348"/>
      <c r="K18" s="348"/>
      <c r="L18" s="349"/>
      <c r="M18" s="348"/>
      <c r="N18" s="326"/>
      <c r="O18" s="326"/>
      <c r="P18" s="326"/>
      <c r="Q18" s="326"/>
    </row>
    <row r="19" spans="1:17" ht="15.75" customHeight="1">
      <c r="A19" s="342" t="s">
        <v>40</v>
      </c>
      <c r="B19" s="340">
        <f>8077000000+225000000-125000000</f>
        <v>8177000000</v>
      </c>
      <c r="C19" s="340">
        <v>7924685681</v>
      </c>
      <c r="D19" s="343">
        <f>C19/B19*100</f>
        <v>96.914341213158863</v>
      </c>
      <c r="E19" s="340">
        <f>B19-C19</f>
        <v>252314319</v>
      </c>
      <c r="F19" s="337"/>
      <c r="H19" s="344"/>
      <c r="I19" s="344"/>
      <c r="J19" s="341"/>
      <c r="K19" s="341"/>
      <c r="L19" s="349"/>
      <c r="M19" s="348"/>
      <c r="N19" s="326"/>
      <c r="O19" s="326"/>
      <c r="P19" s="326"/>
      <c r="Q19" s="326"/>
    </row>
    <row r="20" spans="1:17" ht="15.75" customHeight="1">
      <c r="A20" s="345" t="s">
        <v>403</v>
      </c>
      <c r="B20" s="346">
        <f>SUM(B18:B19)</f>
        <v>15912101879</v>
      </c>
      <c r="C20" s="346">
        <f>SUM(C18:C19)</f>
        <v>15424003516</v>
      </c>
      <c r="D20" s="350">
        <f>C20/B20*100</f>
        <v>96.932533698491667</v>
      </c>
      <c r="E20" s="346">
        <f>SUM(E18:E19)</f>
        <v>488098363</v>
      </c>
      <c r="F20" s="337"/>
      <c r="H20" s="344"/>
      <c r="I20" s="344"/>
      <c r="J20" s="341"/>
      <c r="K20" s="341"/>
      <c r="L20" s="349"/>
      <c r="M20" s="348"/>
      <c r="N20" s="326"/>
      <c r="O20" s="326"/>
      <c r="P20" s="326"/>
      <c r="Q20" s="326"/>
    </row>
    <row r="21" spans="1:17" ht="15.75" customHeight="1">
      <c r="A21" s="335" t="s">
        <v>194</v>
      </c>
      <c r="B21" s="340"/>
      <c r="C21" s="340"/>
      <c r="D21" s="343">
        <v>0</v>
      </c>
      <c r="E21" s="340"/>
      <c r="F21" s="337"/>
      <c r="H21" s="344"/>
      <c r="I21" s="344"/>
      <c r="J21" s="341"/>
      <c r="K21" s="341"/>
      <c r="L21" s="349"/>
      <c r="M21" s="348"/>
      <c r="N21" s="326"/>
      <c r="O21" s="326"/>
      <c r="P21" s="326"/>
      <c r="Q21" s="326"/>
    </row>
    <row r="22" spans="1:17" ht="15.75" customHeight="1">
      <c r="A22" s="342" t="s">
        <v>195</v>
      </c>
      <c r="B22" s="340">
        <v>0</v>
      </c>
      <c r="C22" s="340">
        <v>0</v>
      </c>
      <c r="D22" s="343">
        <v>0</v>
      </c>
      <c r="E22" s="340">
        <v>0</v>
      </c>
      <c r="F22" s="337"/>
      <c r="H22" s="347"/>
      <c r="I22" s="347"/>
      <c r="J22" s="348"/>
      <c r="K22" s="348"/>
      <c r="L22" s="349"/>
      <c r="M22" s="348"/>
      <c r="N22" s="326"/>
      <c r="O22" s="326"/>
      <c r="P22" s="326"/>
      <c r="Q22" s="326"/>
    </row>
    <row r="23" spans="1:17" ht="15.75" customHeight="1">
      <c r="A23" s="351" t="s">
        <v>404</v>
      </c>
      <c r="B23" s="352">
        <f>129000000+125000000</f>
        <v>254000000</v>
      </c>
      <c r="C23" s="340">
        <v>251256500</v>
      </c>
      <c r="D23" s="343">
        <f>C23/B23*100</f>
        <v>98.919881889763786</v>
      </c>
      <c r="E23" s="340">
        <f>B23-C23</f>
        <v>2743500</v>
      </c>
      <c r="F23" s="337"/>
      <c r="H23" s="347"/>
      <c r="I23" s="347"/>
      <c r="J23" s="348"/>
      <c r="K23" s="348"/>
      <c r="L23" s="349"/>
      <c r="M23" s="348"/>
      <c r="N23" s="326"/>
      <c r="O23" s="326"/>
      <c r="P23" s="326"/>
      <c r="Q23" s="326"/>
    </row>
    <row r="24" spans="1:17" ht="15.75" customHeight="1">
      <c r="A24" s="351" t="s">
        <v>197</v>
      </c>
      <c r="B24" s="340">
        <v>0</v>
      </c>
      <c r="C24" s="340">
        <v>0</v>
      </c>
      <c r="D24" s="343">
        <v>0</v>
      </c>
      <c r="E24" s="340">
        <v>0</v>
      </c>
      <c r="F24" s="337"/>
      <c r="H24" s="326"/>
      <c r="I24" s="326"/>
      <c r="J24" s="327"/>
      <c r="K24" s="327"/>
      <c r="L24" s="327"/>
      <c r="M24" s="327"/>
      <c r="N24" s="326"/>
      <c r="O24" s="326"/>
      <c r="P24" s="326"/>
      <c r="Q24" s="326"/>
    </row>
    <row r="25" spans="1:17" ht="15.75" customHeight="1">
      <c r="A25" s="351" t="s">
        <v>405</v>
      </c>
      <c r="B25" s="340">
        <v>0</v>
      </c>
      <c r="C25" s="340">
        <v>0</v>
      </c>
      <c r="D25" s="343">
        <v>0</v>
      </c>
      <c r="E25" s="340">
        <v>0</v>
      </c>
      <c r="F25" s="337"/>
      <c r="H25" s="326"/>
      <c r="I25" s="326"/>
      <c r="J25" s="327"/>
      <c r="K25" s="327"/>
      <c r="L25" s="327"/>
      <c r="M25" s="327"/>
      <c r="N25" s="326"/>
      <c r="O25" s="326"/>
      <c r="P25" s="326"/>
      <c r="Q25" s="326"/>
    </row>
    <row r="26" spans="1:17" ht="15.75" customHeight="1">
      <c r="A26" s="342" t="s">
        <v>199</v>
      </c>
      <c r="B26" s="340">
        <v>3000000</v>
      </c>
      <c r="C26" s="340">
        <v>2975400</v>
      </c>
      <c r="D26" s="343">
        <f>C26/B26*100</f>
        <v>99.18</v>
      </c>
      <c r="E26" s="340">
        <f>B26-C26</f>
        <v>24600</v>
      </c>
      <c r="F26" s="337"/>
      <c r="H26" s="326"/>
      <c r="I26" s="326"/>
      <c r="J26" s="327"/>
      <c r="K26" s="327"/>
      <c r="L26" s="327"/>
      <c r="M26" s="327"/>
      <c r="N26" s="326"/>
      <c r="O26" s="326"/>
      <c r="P26" s="326"/>
      <c r="Q26" s="326"/>
    </row>
    <row r="27" spans="1:17" ht="15.75" customHeight="1">
      <c r="A27" s="345" t="s">
        <v>406</v>
      </c>
      <c r="B27" s="346">
        <f>SUM(B22:B26)</f>
        <v>257000000</v>
      </c>
      <c r="C27" s="346">
        <f>SUM(C22:C26)</f>
        <v>254231900</v>
      </c>
      <c r="D27" s="350">
        <f>C27/B27*100</f>
        <v>98.922918287937748</v>
      </c>
      <c r="E27" s="346">
        <f>SUM(E22:E26)</f>
        <v>2768100</v>
      </c>
      <c r="F27" s="337"/>
      <c r="H27" s="326"/>
      <c r="I27" s="326"/>
      <c r="J27" s="327"/>
      <c r="K27" s="327"/>
      <c r="L27" s="327"/>
      <c r="M27" s="327"/>
      <c r="N27" s="326"/>
      <c r="O27" s="326"/>
      <c r="P27" s="326"/>
      <c r="Q27" s="326"/>
    </row>
    <row r="28" spans="1:17" ht="15.75" customHeight="1">
      <c r="A28" s="345" t="s">
        <v>407</v>
      </c>
      <c r="B28" s="346">
        <f>B20+B27</f>
        <v>16169101879</v>
      </c>
      <c r="C28" s="346">
        <f>C20+C27</f>
        <v>15678235416</v>
      </c>
      <c r="D28" s="350">
        <f>C28/B28*100</f>
        <v>96.964169892221875</v>
      </c>
      <c r="E28" s="346">
        <f>E20+E27</f>
        <v>490866463</v>
      </c>
      <c r="F28" s="337"/>
      <c r="H28" s="326"/>
      <c r="I28" s="326"/>
      <c r="J28" s="327"/>
      <c r="K28" s="327"/>
      <c r="L28" s="327"/>
      <c r="M28" s="327"/>
      <c r="N28" s="326"/>
      <c r="O28" s="326"/>
      <c r="P28" s="326"/>
      <c r="Q28" s="326"/>
    </row>
    <row r="29" spans="1:17" ht="15.75" customHeight="1">
      <c r="A29" s="345" t="s">
        <v>201</v>
      </c>
      <c r="B29" s="346">
        <f>B14-B28</f>
        <v>-16169101879</v>
      </c>
      <c r="C29" s="346">
        <f>C14-C28</f>
        <v>-15678235416</v>
      </c>
      <c r="D29" s="350">
        <f>C29/B29*100</f>
        <v>96.964169892221875</v>
      </c>
      <c r="E29" s="346">
        <f>E14-E28</f>
        <v>-490866463</v>
      </c>
      <c r="F29" s="337"/>
      <c r="H29" s="326"/>
      <c r="I29" s="326"/>
      <c r="J29" s="327"/>
      <c r="K29" s="327"/>
      <c r="L29" s="327"/>
      <c r="M29" s="327"/>
      <c r="N29" s="326"/>
      <c r="O29" s="326"/>
      <c r="P29" s="326"/>
      <c r="Q29" s="326"/>
    </row>
    <row r="30" spans="1:17">
      <c r="H30" s="326"/>
      <c r="I30" s="326"/>
      <c r="J30" s="327"/>
      <c r="K30" s="327"/>
      <c r="L30" s="327"/>
      <c r="M30" s="327"/>
      <c r="N30" s="326"/>
      <c r="O30" s="326"/>
      <c r="P30" s="326"/>
      <c r="Q30" s="326"/>
    </row>
    <row r="31" spans="1:17">
      <c r="D31" s="505" t="s">
        <v>448</v>
      </c>
      <c r="E31" s="505"/>
      <c r="F31" s="505"/>
      <c r="H31" s="326"/>
      <c r="I31" s="326"/>
      <c r="J31" s="327"/>
      <c r="K31" s="327"/>
      <c r="L31" s="327"/>
      <c r="M31" s="327"/>
      <c r="N31" s="326"/>
      <c r="O31" s="326"/>
      <c r="P31" s="326"/>
      <c r="Q31" s="326"/>
    </row>
    <row r="32" spans="1:17">
      <c r="D32" s="506" t="s">
        <v>441</v>
      </c>
      <c r="E32" s="506"/>
      <c r="F32" s="506"/>
      <c r="H32" s="326"/>
      <c r="I32" s="326"/>
      <c r="J32" s="327"/>
      <c r="K32" s="327"/>
      <c r="L32" s="327"/>
      <c r="M32" s="327"/>
      <c r="N32" s="326"/>
      <c r="O32" s="326"/>
      <c r="P32" s="326"/>
      <c r="Q32" s="326"/>
    </row>
    <row r="33" spans="2:17">
      <c r="D33" s="505"/>
      <c r="E33" s="505"/>
      <c r="H33" s="326"/>
      <c r="I33" s="326"/>
      <c r="J33" s="327"/>
      <c r="K33" s="327"/>
      <c r="L33" s="327"/>
      <c r="M33" s="327"/>
      <c r="N33" s="326"/>
      <c r="O33" s="326"/>
      <c r="P33" s="326"/>
      <c r="Q33" s="326"/>
    </row>
    <row r="34" spans="2:17">
      <c r="D34"/>
      <c r="E34" s="1"/>
      <c r="H34" s="326"/>
      <c r="I34" s="326"/>
      <c r="J34" s="327"/>
      <c r="K34" s="327"/>
      <c r="L34" s="327"/>
      <c r="M34" s="327"/>
      <c r="N34" s="326"/>
      <c r="O34" s="326"/>
      <c r="P34" s="326"/>
      <c r="Q34" s="326"/>
    </row>
    <row r="35" spans="2:17">
      <c r="D35"/>
      <c r="E35" s="1"/>
      <c r="H35" s="326"/>
      <c r="I35" s="326"/>
      <c r="J35" s="327"/>
      <c r="K35" s="327"/>
      <c r="L35" s="327"/>
      <c r="M35" s="327"/>
      <c r="N35" s="326"/>
      <c r="O35" s="326"/>
      <c r="P35" s="326"/>
      <c r="Q35" s="326"/>
    </row>
    <row r="36" spans="2:17">
      <c r="D36"/>
      <c r="E36" s="1"/>
      <c r="H36" s="326"/>
      <c r="I36" s="326"/>
      <c r="J36" s="327"/>
      <c r="K36" s="327"/>
      <c r="L36" s="327"/>
      <c r="M36" s="327"/>
      <c r="N36" s="326"/>
      <c r="O36" s="326"/>
      <c r="P36" s="326"/>
      <c r="Q36" s="326"/>
    </row>
    <row r="37" spans="2:17">
      <c r="D37" s="506" t="s">
        <v>446</v>
      </c>
      <c r="E37" s="506"/>
      <c r="F37" s="506"/>
      <c r="H37" s="326"/>
      <c r="I37" s="326"/>
      <c r="J37" s="327"/>
      <c r="K37" s="327"/>
      <c r="L37" s="327"/>
      <c r="M37" s="327"/>
      <c r="N37" s="326"/>
      <c r="O37" s="326"/>
      <c r="P37" s="326"/>
      <c r="Q37" s="326"/>
    </row>
    <row r="38" spans="2:17">
      <c r="D38" s="504" t="s">
        <v>18</v>
      </c>
      <c r="E38" s="504"/>
      <c r="F38" s="504"/>
      <c r="H38" s="326"/>
      <c r="I38" s="326"/>
      <c r="J38" s="327"/>
      <c r="K38" s="327"/>
      <c r="L38" s="327"/>
      <c r="M38" s="327"/>
      <c r="N38" s="326"/>
      <c r="O38" s="326"/>
      <c r="P38" s="326"/>
      <c r="Q38" s="326"/>
    </row>
    <row r="39" spans="2:17">
      <c r="D39" s="504" t="s">
        <v>447</v>
      </c>
      <c r="E39" s="504"/>
      <c r="F39" s="504"/>
      <c r="H39" s="326"/>
      <c r="I39" s="326"/>
      <c r="J39" s="327"/>
      <c r="K39" s="327"/>
      <c r="L39" s="327"/>
      <c r="M39" s="327"/>
      <c r="N39" s="326"/>
      <c r="O39" s="326"/>
      <c r="P39" s="326"/>
      <c r="Q39" s="326"/>
    </row>
    <row r="40" spans="2:17">
      <c r="H40" s="326"/>
      <c r="I40" s="326"/>
      <c r="J40" s="327"/>
      <c r="K40" s="327"/>
      <c r="L40" s="327"/>
      <c r="M40" s="327"/>
      <c r="N40" s="326"/>
      <c r="O40" s="326"/>
      <c r="P40" s="326"/>
      <c r="Q40" s="326"/>
    </row>
    <row r="41" spans="2:17">
      <c r="H41" s="326"/>
      <c r="I41" s="326"/>
      <c r="J41" s="327"/>
      <c r="K41" s="327"/>
      <c r="L41" s="327"/>
      <c r="M41" s="327"/>
      <c r="N41" s="326"/>
      <c r="O41" s="326"/>
      <c r="P41" s="326"/>
      <c r="Q41" s="326"/>
    </row>
    <row r="42" spans="2:17">
      <c r="H42" s="326"/>
      <c r="I42" s="326"/>
      <c r="J42" s="327"/>
      <c r="K42" s="327"/>
      <c r="L42" s="327"/>
      <c r="M42" s="327"/>
      <c r="N42" s="326"/>
      <c r="O42" s="326"/>
      <c r="P42" s="326"/>
      <c r="Q42" s="326"/>
    </row>
    <row r="43" spans="2:17">
      <c r="H43" s="326"/>
      <c r="I43" s="326"/>
      <c r="J43" s="327"/>
      <c r="K43" s="327"/>
      <c r="L43" s="327"/>
      <c r="M43" s="327"/>
      <c r="N43" s="326"/>
      <c r="O43" s="326"/>
      <c r="P43" s="326"/>
      <c r="Q43" s="326"/>
    </row>
    <row r="44" spans="2:17">
      <c r="H44" s="326"/>
      <c r="I44" s="326"/>
      <c r="J44" s="327"/>
      <c r="K44" s="327"/>
      <c r="L44" s="327"/>
      <c r="M44" s="327"/>
      <c r="N44" s="326"/>
      <c r="O44" s="326"/>
      <c r="P44" s="326"/>
      <c r="Q44" s="326"/>
    </row>
    <row r="45" spans="2:17">
      <c r="B45" s="329">
        <v>0</v>
      </c>
      <c r="H45" s="326"/>
      <c r="I45" s="326"/>
      <c r="J45" s="327"/>
      <c r="K45" s="327"/>
      <c r="L45" s="327"/>
      <c r="M45" s="327"/>
      <c r="N45" s="326"/>
      <c r="O45" s="326"/>
      <c r="P45" s="326"/>
      <c r="Q45" s="326"/>
    </row>
    <row r="46" spans="2:17">
      <c r="H46" s="326"/>
      <c r="I46" s="326"/>
      <c r="J46" s="327"/>
      <c r="K46" s="327"/>
      <c r="L46" s="327"/>
      <c r="M46" s="327"/>
      <c r="N46" s="326"/>
      <c r="O46" s="326"/>
      <c r="P46" s="326"/>
      <c r="Q46" s="326"/>
    </row>
    <row r="47" spans="2:17">
      <c r="H47" s="326"/>
      <c r="I47" s="326"/>
      <c r="J47" s="327"/>
      <c r="K47" s="327"/>
      <c r="L47" s="327"/>
      <c r="M47" s="327"/>
      <c r="N47" s="326"/>
      <c r="O47" s="326"/>
      <c r="P47" s="326"/>
      <c r="Q47" s="326"/>
    </row>
  </sheetData>
  <mergeCells count="16">
    <mergeCell ref="D31:F31"/>
    <mergeCell ref="D32:F32"/>
    <mergeCell ref="D37:F37"/>
    <mergeCell ref="D38:F38"/>
    <mergeCell ref="D39:F39"/>
    <mergeCell ref="D33:E33"/>
    <mergeCell ref="A1:F1"/>
    <mergeCell ref="A2:F2"/>
    <mergeCell ref="A3:F3"/>
    <mergeCell ref="A4:F4"/>
    <mergeCell ref="A5:F5"/>
    <mergeCell ref="A7:A8"/>
    <mergeCell ref="B7:B8"/>
    <mergeCell ref="C7:D7"/>
    <mergeCell ref="E7:E8"/>
    <mergeCell ref="F7:F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A1:N40"/>
  <sheetViews>
    <sheetView view="pageBreakPreview" zoomScale="78" zoomScaleSheetLayoutView="78" workbookViewId="0">
      <selection activeCell="K17" sqref="K17"/>
    </sheetView>
  </sheetViews>
  <sheetFormatPr defaultRowHeight="15"/>
  <cols>
    <col min="1" max="1" width="4.7109375" customWidth="1"/>
    <col min="2" max="2" width="32" customWidth="1"/>
    <col min="3" max="3" width="23.140625" customWidth="1"/>
    <col min="4" max="4" width="16.7109375" customWidth="1"/>
    <col min="5" max="5" width="15.85546875" customWidth="1"/>
    <col min="6" max="6" width="13.85546875" customWidth="1"/>
    <col min="7" max="7" width="18.42578125" customWidth="1"/>
    <col min="8" max="8" width="21.7109375" customWidth="1"/>
    <col min="9" max="9" width="13.7109375" customWidth="1"/>
    <col min="10" max="10" width="13.140625" customWidth="1"/>
    <col min="11" max="11" width="8.7109375" customWidth="1"/>
    <col min="12" max="12" width="13.140625" bestFit="1" customWidth="1"/>
    <col min="13" max="13" width="16.140625" customWidth="1"/>
    <col min="14" max="14" width="7.42578125" customWidth="1"/>
  </cols>
  <sheetData>
    <row r="1" spans="1:14">
      <c r="A1" s="546" t="s">
        <v>144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</row>
    <row r="2" spans="1:14" s="26" customFormat="1" ht="18.75">
      <c r="A2" s="571" t="s">
        <v>490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</row>
    <row r="3" spans="1:14" s="26" customFormat="1" ht="18.75">
      <c r="A3" s="571" t="s">
        <v>491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</row>
    <row r="4" spans="1:14" ht="18.75">
      <c r="A4" s="571" t="s">
        <v>439</v>
      </c>
      <c r="B4" s="571"/>
      <c r="C4" s="571"/>
      <c r="D4" s="571"/>
      <c r="E4" s="571"/>
      <c r="F4" s="571"/>
      <c r="G4" s="571"/>
      <c r="H4" s="571"/>
      <c r="I4" s="571"/>
      <c r="J4" s="571"/>
      <c r="K4" s="571"/>
      <c r="L4" s="571"/>
      <c r="M4" s="571"/>
      <c r="N4" s="571"/>
    </row>
    <row r="6" spans="1:14" s="485" customFormat="1" ht="31.5">
      <c r="A6" s="484" t="s">
        <v>78</v>
      </c>
      <c r="B6" s="484" t="s">
        <v>54</v>
      </c>
      <c r="C6" s="484" t="s">
        <v>145</v>
      </c>
      <c r="D6" s="484" t="s">
        <v>146</v>
      </c>
      <c r="E6" s="484" t="s">
        <v>147</v>
      </c>
      <c r="F6" s="484" t="s">
        <v>148</v>
      </c>
      <c r="G6" s="484" t="s">
        <v>149</v>
      </c>
      <c r="H6" s="484" t="s">
        <v>132</v>
      </c>
      <c r="I6" s="484" t="s">
        <v>150</v>
      </c>
      <c r="J6" s="484" t="s">
        <v>151</v>
      </c>
      <c r="K6" s="484" t="s">
        <v>152</v>
      </c>
      <c r="L6" s="484" t="s">
        <v>94</v>
      </c>
      <c r="M6" s="484" t="s">
        <v>153</v>
      </c>
      <c r="N6" s="484" t="s">
        <v>154</v>
      </c>
    </row>
    <row r="7" spans="1:14" s="222" customFormat="1" ht="15.75">
      <c r="A7" s="452" t="s">
        <v>133</v>
      </c>
      <c r="B7" s="269" t="s">
        <v>138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</row>
    <row r="8" spans="1:14" s="222" customFormat="1" ht="15.75">
      <c r="A8" s="452"/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</row>
    <row r="9" spans="1:14" s="455" customFormat="1" ht="13.5" customHeight="1">
      <c r="A9" s="453"/>
      <c r="B9" s="454"/>
      <c r="C9" s="454"/>
      <c r="D9" s="454"/>
      <c r="E9" s="454"/>
      <c r="F9" s="454"/>
      <c r="G9" s="454"/>
      <c r="H9" s="454"/>
      <c r="I9" s="454"/>
      <c r="J9" s="454"/>
      <c r="K9" s="454"/>
      <c r="L9" s="454"/>
      <c r="M9" s="454"/>
      <c r="N9" s="454"/>
    </row>
    <row r="10" spans="1:14" s="222" customFormat="1" ht="15.75">
      <c r="A10" s="452" t="s">
        <v>134</v>
      </c>
      <c r="B10" s="269" t="s">
        <v>139</v>
      </c>
      <c r="C10" s="269"/>
      <c r="D10" s="269"/>
      <c r="E10" s="269"/>
      <c r="F10" s="269"/>
      <c r="G10" s="269"/>
      <c r="H10" s="269"/>
      <c r="I10" s="269"/>
      <c r="J10" s="269"/>
      <c r="K10" s="269"/>
      <c r="L10" s="456"/>
      <c r="M10" s="457">
        <f>SUM(M11:M12)</f>
        <v>14821620</v>
      </c>
      <c r="N10" s="269"/>
    </row>
    <row r="11" spans="1:14" s="465" customFormat="1" ht="46.5" customHeight="1">
      <c r="A11" s="458"/>
      <c r="B11" s="89" t="s">
        <v>554</v>
      </c>
      <c r="C11" s="90" t="s">
        <v>547</v>
      </c>
      <c r="D11" s="445"/>
      <c r="E11" s="90" t="s">
        <v>544</v>
      </c>
      <c r="F11" s="459"/>
      <c r="G11" s="459"/>
      <c r="H11" s="460" t="s">
        <v>526</v>
      </c>
      <c r="I11" s="461"/>
      <c r="J11" s="460" t="s">
        <v>552</v>
      </c>
      <c r="K11" s="462">
        <v>2</v>
      </c>
      <c r="L11" s="443">
        <v>6222810</v>
      </c>
      <c r="M11" s="463">
        <f>K11*L11</f>
        <v>12445620</v>
      </c>
      <c r="N11" s="464"/>
    </row>
    <row r="12" spans="1:14" s="465" customFormat="1" ht="45.75" customHeight="1">
      <c r="A12" s="458"/>
      <c r="B12" s="91" t="s">
        <v>555</v>
      </c>
      <c r="C12" s="90" t="s">
        <v>548</v>
      </c>
      <c r="D12" s="445"/>
      <c r="E12" s="90" t="s">
        <v>544</v>
      </c>
      <c r="F12" s="459"/>
      <c r="G12" s="459"/>
      <c r="H12" s="460" t="s">
        <v>525</v>
      </c>
      <c r="I12" s="466"/>
      <c r="J12" s="467" t="s">
        <v>553</v>
      </c>
      <c r="K12" s="468">
        <v>1</v>
      </c>
      <c r="L12" s="443">
        <v>2376000</v>
      </c>
      <c r="M12" s="463">
        <f>K12*L12</f>
        <v>2376000</v>
      </c>
      <c r="N12" s="464"/>
    </row>
    <row r="13" spans="1:14" s="222" customFormat="1" ht="15.75">
      <c r="A13" s="452" t="s">
        <v>155</v>
      </c>
      <c r="B13" s="269" t="s">
        <v>140</v>
      </c>
      <c r="C13" s="469"/>
      <c r="D13" s="469"/>
      <c r="E13" s="470"/>
      <c r="F13" s="470"/>
      <c r="G13" s="470"/>
      <c r="H13" s="471"/>
      <c r="I13" s="470"/>
      <c r="J13" s="470"/>
      <c r="K13" s="469"/>
      <c r="L13" s="472"/>
      <c r="M13" s="470"/>
      <c r="N13" s="269"/>
    </row>
    <row r="14" spans="1:14" s="222" customFormat="1" ht="15.75">
      <c r="A14" s="452"/>
      <c r="B14" s="269"/>
      <c r="C14" s="469"/>
      <c r="D14" s="469"/>
      <c r="E14" s="470"/>
      <c r="F14" s="470"/>
      <c r="G14" s="470"/>
      <c r="H14" s="471"/>
      <c r="I14" s="470"/>
      <c r="J14" s="470"/>
      <c r="K14" s="469"/>
      <c r="L14" s="472"/>
      <c r="M14" s="470"/>
      <c r="N14" s="269"/>
    </row>
    <row r="15" spans="1:14" s="455" customFormat="1" ht="15.75">
      <c r="A15" s="454"/>
      <c r="B15" s="454"/>
      <c r="C15" s="473"/>
      <c r="D15" s="473"/>
      <c r="E15" s="474"/>
      <c r="F15" s="474"/>
      <c r="G15" s="474"/>
      <c r="H15" s="473"/>
      <c r="I15" s="474"/>
      <c r="J15" s="474"/>
      <c r="K15" s="469"/>
      <c r="L15" s="472"/>
      <c r="M15" s="474"/>
      <c r="N15" s="454"/>
    </row>
    <row r="16" spans="1:14" s="222" customFormat="1" ht="15.75">
      <c r="A16" s="452" t="s">
        <v>156</v>
      </c>
      <c r="B16" s="269" t="s">
        <v>141</v>
      </c>
      <c r="C16" s="469"/>
      <c r="D16" s="469"/>
      <c r="E16" s="470"/>
      <c r="F16" s="470"/>
      <c r="G16" s="470"/>
      <c r="H16" s="471"/>
      <c r="I16" s="470"/>
      <c r="J16" s="470"/>
      <c r="K16" s="469"/>
      <c r="L16" s="472"/>
      <c r="M16" s="470"/>
      <c r="N16" s="269"/>
    </row>
    <row r="17" spans="1:14" s="222" customFormat="1" ht="15.75">
      <c r="A17" s="452"/>
      <c r="B17" s="269"/>
      <c r="C17" s="469"/>
      <c r="D17" s="469"/>
      <c r="E17" s="470"/>
      <c r="F17" s="470"/>
      <c r="G17" s="470"/>
      <c r="H17" s="471"/>
      <c r="I17" s="470"/>
      <c r="J17" s="470"/>
      <c r="K17" s="469"/>
      <c r="L17" s="472"/>
      <c r="M17" s="470"/>
      <c r="N17" s="269"/>
    </row>
    <row r="18" spans="1:14" s="455" customFormat="1" ht="15.75">
      <c r="A18" s="453"/>
      <c r="B18" s="454"/>
      <c r="C18" s="473"/>
      <c r="D18" s="473"/>
      <c r="E18" s="474"/>
      <c r="F18" s="474"/>
      <c r="G18" s="474"/>
      <c r="H18" s="473"/>
      <c r="I18" s="474"/>
      <c r="J18" s="474"/>
      <c r="K18" s="469"/>
      <c r="L18" s="472"/>
      <c r="M18" s="474"/>
      <c r="N18" s="454"/>
    </row>
    <row r="19" spans="1:14" s="222" customFormat="1" ht="15.75">
      <c r="A19" s="452" t="s">
        <v>157</v>
      </c>
      <c r="B19" s="269" t="s">
        <v>142</v>
      </c>
      <c r="C19" s="469"/>
      <c r="D19" s="469"/>
      <c r="E19" s="470"/>
      <c r="F19" s="470"/>
      <c r="G19" s="470"/>
      <c r="H19" s="471"/>
      <c r="I19" s="470"/>
      <c r="J19" s="470"/>
      <c r="K19" s="469"/>
      <c r="L19" s="472"/>
      <c r="M19" s="475">
        <f>SUM(M20:M21)</f>
        <v>0</v>
      </c>
      <c r="N19" s="269"/>
    </row>
    <row r="20" spans="1:14" s="222" customFormat="1" ht="14.25" customHeight="1">
      <c r="A20" s="476"/>
      <c r="B20" s="89"/>
      <c r="C20" s="442"/>
      <c r="D20" s="93"/>
      <c r="E20" s="90"/>
      <c r="F20" s="477"/>
      <c r="G20" s="477"/>
      <c r="H20" s="478"/>
      <c r="I20" s="477"/>
      <c r="J20" s="477"/>
      <c r="K20" s="479"/>
      <c r="L20" s="443"/>
      <c r="M20" s="94"/>
      <c r="N20" s="269"/>
    </row>
    <row r="21" spans="1:14" s="222" customFormat="1" ht="14.25" customHeight="1">
      <c r="A21" s="476"/>
      <c r="B21" s="89"/>
      <c r="C21" s="90"/>
      <c r="D21" s="93"/>
      <c r="E21" s="90"/>
      <c r="F21" s="477"/>
      <c r="G21" s="477"/>
      <c r="H21" s="478"/>
      <c r="I21" s="477"/>
      <c r="J21" s="477"/>
      <c r="K21" s="479"/>
      <c r="L21" s="443"/>
      <c r="M21" s="94"/>
      <c r="N21" s="269"/>
    </row>
    <row r="22" spans="1:14" s="222" customFormat="1" ht="15.75">
      <c r="A22" s="452" t="s">
        <v>158</v>
      </c>
      <c r="B22" s="269" t="s">
        <v>143</v>
      </c>
      <c r="C22" s="480"/>
      <c r="D22" s="480"/>
      <c r="E22" s="269"/>
      <c r="F22" s="269"/>
      <c r="G22" s="269"/>
      <c r="H22" s="480"/>
      <c r="I22" s="269"/>
      <c r="J22" s="269"/>
      <c r="K22" s="480"/>
      <c r="L22" s="481"/>
      <c r="M22" s="66">
        <f>SUM(LAMP.21.1!M23:M25)</f>
        <v>2474600</v>
      </c>
      <c r="N22" s="269"/>
    </row>
    <row r="23" spans="1:14" s="222" customFormat="1" ht="15.75">
      <c r="A23" s="452"/>
      <c r="B23" s="482" t="s">
        <v>524</v>
      </c>
      <c r="C23" s="483" t="s">
        <v>549</v>
      </c>
      <c r="D23" s="480"/>
      <c r="E23" s="480" t="s">
        <v>545</v>
      </c>
      <c r="F23" s="269"/>
      <c r="G23" s="269"/>
      <c r="H23" s="480" t="s">
        <v>527</v>
      </c>
      <c r="I23" s="269"/>
      <c r="J23" s="269"/>
      <c r="K23" s="480">
        <v>1</v>
      </c>
      <c r="L23" s="481">
        <v>881500</v>
      </c>
      <c r="M23" s="463">
        <f>K23*L23</f>
        <v>881500</v>
      </c>
      <c r="N23" s="269"/>
    </row>
    <row r="24" spans="1:14" s="222" customFormat="1" ht="15.75">
      <c r="A24" s="452"/>
      <c r="B24" s="482" t="s">
        <v>524</v>
      </c>
      <c r="C24" s="483" t="s">
        <v>550</v>
      </c>
      <c r="D24" s="480"/>
      <c r="E24" s="480" t="s">
        <v>546</v>
      </c>
      <c r="F24" s="269"/>
      <c r="G24" s="269"/>
      <c r="H24" s="480" t="s">
        <v>527</v>
      </c>
      <c r="I24" s="269"/>
      <c r="J24" s="269"/>
      <c r="K24" s="480">
        <v>1</v>
      </c>
      <c r="L24" s="481">
        <v>280000</v>
      </c>
      <c r="M24" s="463">
        <f t="shared" ref="M24:M25" si="0">K24*L24</f>
        <v>280000</v>
      </c>
      <c r="N24" s="269"/>
    </row>
    <row r="25" spans="1:14" s="222" customFormat="1" ht="15.75">
      <c r="A25" s="452"/>
      <c r="B25" s="482" t="s">
        <v>524</v>
      </c>
      <c r="C25" s="483" t="s">
        <v>551</v>
      </c>
      <c r="D25" s="480"/>
      <c r="E25" s="480" t="s">
        <v>545</v>
      </c>
      <c r="F25" s="269"/>
      <c r="G25" s="269"/>
      <c r="H25" s="480" t="s">
        <v>527</v>
      </c>
      <c r="I25" s="269"/>
      <c r="J25" s="269"/>
      <c r="K25" s="480">
        <v>1</v>
      </c>
      <c r="L25" s="481">
        <v>1313100</v>
      </c>
      <c r="M25" s="463">
        <f t="shared" si="0"/>
        <v>1313100</v>
      </c>
      <c r="N25" s="269"/>
    </row>
    <row r="26" spans="1:14" s="222" customFormat="1" ht="15.75">
      <c r="A26" s="452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456"/>
      <c r="M26" s="269"/>
      <c r="N26" s="269"/>
    </row>
    <row r="27" spans="1:14" s="26" customFormat="1">
      <c r="A27" s="441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  <row r="28" spans="1:14" s="26" customFormat="1" ht="15.75">
      <c r="A28" s="18"/>
      <c r="B28" s="9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</row>
    <row r="29" spans="1:14" s="26" customFormat="1">
      <c r="A29" s="543" t="s">
        <v>47</v>
      </c>
      <c r="B29" s="544"/>
      <c r="C29" s="544"/>
      <c r="D29" s="544"/>
      <c r="E29" s="544"/>
      <c r="F29" s="544"/>
      <c r="G29" s="544"/>
      <c r="H29" s="544"/>
      <c r="I29" s="544"/>
      <c r="J29" s="544"/>
      <c r="K29" s="544"/>
      <c r="L29" s="545"/>
      <c r="M29" s="38">
        <f>M7+M10+M13+M16+M19+M22</f>
        <v>17296220</v>
      </c>
      <c r="N29" s="39"/>
    </row>
    <row r="30" spans="1:14">
      <c r="M30" s="67"/>
    </row>
    <row r="32" spans="1:14">
      <c r="L32" s="505" t="s">
        <v>448</v>
      </c>
      <c r="M32" s="505"/>
    </row>
    <row r="33" spans="12:13">
      <c r="L33" s="506" t="s">
        <v>441</v>
      </c>
      <c r="M33" s="506"/>
    </row>
    <row r="34" spans="12:13">
      <c r="L34" s="505"/>
      <c r="M34" s="505"/>
    </row>
    <row r="35" spans="12:13">
      <c r="M35" s="1"/>
    </row>
    <row r="36" spans="12:13">
      <c r="M36" s="1"/>
    </row>
    <row r="37" spans="12:13">
      <c r="M37" s="1"/>
    </row>
    <row r="38" spans="12:13">
      <c r="L38" s="506" t="s">
        <v>446</v>
      </c>
      <c r="M38" s="506"/>
    </row>
    <row r="39" spans="12:13">
      <c r="L39" s="504" t="s">
        <v>18</v>
      </c>
      <c r="M39" s="504"/>
    </row>
    <row r="40" spans="12:13">
      <c r="L40" s="504" t="s">
        <v>447</v>
      </c>
      <c r="M40" s="504"/>
    </row>
  </sheetData>
  <mergeCells count="11">
    <mergeCell ref="L40:M40"/>
    <mergeCell ref="L32:M32"/>
    <mergeCell ref="A1:N1"/>
    <mergeCell ref="A2:N2"/>
    <mergeCell ref="A3:N3"/>
    <mergeCell ref="A4:N4"/>
    <mergeCell ref="A29:L29"/>
    <mergeCell ref="L33:M33"/>
    <mergeCell ref="L34:M34"/>
    <mergeCell ref="L38:M38"/>
    <mergeCell ref="L39:M39"/>
  </mergeCells>
  <pageMargins left="0.70866141732283472" right="0.70866141732283472" top="0.74803149606299213" bottom="0.74803149606299213" header="0.31496062992125984" footer="0.31496062992125984"/>
  <pageSetup paperSize="9" scale="59" orientation="landscape" horizontalDpi="4294967293" verticalDpi="4294967293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view="pageBreakPreview" zoomScale="60" workbookViewId="0">
      <selection activeCell="G19" sqref="G19"/>
    </sheetView>
  </sheetViews>
  <sheetFormatPr defaultRowHeight="15"/>
  <cols>
    <col min="1" max="1" width="4.7109375" customWidth="1"/>
    <col min="2" max="2" width="28.140625" customWidth="1"/>
    <col min="3" max="3" width="20.140625" customWidth="1"/>
    <col min="4" max="4" width="13.42578125" customWidth="1"/>
    <col min="5" max="5" width="11.85546875" customWidth="1"/>
    <col min="6" max="6" width="14.5703125" customWidth="1"/>
    <col min="7" max="7" width="10.28515625" customWidth="1"/>
    <col min="8" max="8" width="14.28515625" customWidth="1"/>
    <col min="9" max="9" width="17" customWidth="1"/>
    <col min="10" max="10" width="9" customWidth="1"/>
  </cols>
  <sheetData>
    <row r="1" spans="1:10">
      <c r="A1" s="593" t="s">
        <v>159</v>
      </c>
      <c r="B1" s="593"/>
      <c r="C1" s="593"/>
      <c r="D1" s="593"/>
      <c r="E1" s="593"/>
      <c r="F1" s="593"/>
      <c r="G1" s="593"/>
      <c r="H1" s="593"/>
      <c r="I1" s="593"/>
      <c r="J1" s="593"/>
    </row>
    <row r="2" spans="1:10">
      <c r="A2" s="96"/>
    </row>
    <row r="3" spans="1:10" s="26" customFormat="1" ht="15.75">
      <c r="A3" s="507" t="s">
        <v>492</v>
      </c>
      <c r="B3" s="507"/>
      <c r="C3" s="507"/>
      <c r="D3" s="507"/>
      <c r="E3" s="507"/>
      <c r="F3" s="507"/>
      <c r="G3" s="507"/>
      <c r="H3" s="507"/>
      <c r="I3" s="507"/>
      <c r="J3" s="507"/>
    </row>
    <row r="4" spans="1:10" s="26" customFormat="1">
      <c r="A4" s="506" t="s">
        <v>439</v>
      </c>
      <c r="B4" s="506"/>
      <c r="C4" s="506"/>
      <c r="D4" s="506"/>
      <c r="E4" s="506"/>
      <c r="F4" s="506"/>
      <c r="G4" s="506"/>
      <c r="H4" s="506"/>
      <c r="I4" s="506"/>
      <c r="J4" s="506"/>
    </row>
    <row r="7" spans="1:10" s="88" customFormat="1" ht="30">
      <c r="A7" s="43" t="s">
        <v>78</v>
      </c>
      <c r="B7" s="43" t="s">
        <v>54</v>
      </c>
      <c r="C7" s="43" t="s">
        <v>160</v>
      </c>
      <c r="D7" s="43" t="s">
        <v>161</v>
      </c>
      <c r="E7" s="43" t="s">
        <v>147</v>
      </c>
      <c r="F7" s="43" t="s">
        <v>151</v>
      </c>
      <c r="G7" s="43" t="s">
        <v>152</v>
      </c>
      <c r="H7" s="43" t="s">
        <v>94</v>
      </c>
      <c r="I7" s="43" t="s">
        <v>153</v>
      </c>
      <c r="J7" s="43" t="s">
        <v>154</v>
      </c>
    </row>
    <row r="8" spans="1:10" s="26" customFormat="1">
      <c r="A8" s="18" t="s">
        <v>133</v>
      </c>
      <c r="B8" s="39" t="s">
        <v>162</v>
      </c>
      <c r="C8" s="39"/>
      <c r="D8" s="39"/>
      <c r="E8" s="39"/>
      <c r="F8" s="39"/>
      <c r="G8" s="39"/>
      <c r="H8" s="39"/>
      <c r="I8" s="39"/>
      <c r="J8" s="39"/>
    </row>
    <row r="9" spans="1:10">
      <c r="A9" s="2"/>
      <c r="B9" s="23"/>
      <c r="C9" s="23"/>
      <c r="D9" s="23"/>
      <c r="E9" s="23"/>
      <c r="F9" s="23"/>
      <c r="G9" s="23"/>
      <c r="H9" s="23"/>
      <c r="I9" s="23"/>
      <c r="J9" s="23"/>
    </row>
    <row r="10" spans="1:10" s="26" customFormat="1">
      <c r="A10" s="18" t="s">
        <v>134</v>
      </c>
      <c r="B10" s="39" t="s">
        <v>163</v>
      </c>
      <c r="C10" s="39"/>
      <c r="D10" s="39"/>
      <c r="E10" s="39"/>
      <c r="F10" s="39"/>
      <c r="G10" s="39"/>
      <c r="H10" s="39"/>
      <c r="I10" s="39"/>
      <c r="J10" s="39"/>
    </row>
    <row r="11" spans="1:10" ht="15.75">
      <c r="A11" s="2"/>
      <c r="B11" s="97"/>
      <c r="C11" s="23"/>
      <c r="D11" s="23"/>
      <c r="E11" s="23"/>
      <c r="F11" s="23"/>
      <c r="G11" s="23"/>
      <c r="H11" s="23"/>
      <c r="I11" s="23"/>
      <c r="J11" s="23"/>
    </row>
    <row r="12" spans="1:10" s="26" customFormat="1">
      <c r="A12" s="18" t="s">
        <v>155</v>
      </c>
      <c r="B12" s="39" t="s">
        <v>164</v>
      </c>
      <c r="C12" s="39"/>
      <c r="D12" s="39"/>
      <c r="E12" s="39"/>
      <c r="F12" s="39"/>
      <c r="G12" s="39"/>
      <c r="H12" s="39"/>
      <c r="I12" s="39"/>
      <c r="J12" s="39"/>
    </row>
    <row r="13" spans="1:10">
      <c r="A13" s="23"/>
      <c r="B13" s="23"/>
      <c r="C13" s="23"/>
      <c r="D13" s="23"/>
      <c r="E13" s="23"/>
      <c r="F13" s="23"/>
      <c r="G13" s="23"/>
      <c r="H13" s="23"/>
      <c r="I13" s="23"/>
      <c r="J13" s="23"/>
    </row>
    <row r="14" spans="1:10" s="26" customFormat="1">
      <c r="A14" s="18" t="s">
        <v>156</v>
      </c>
      <c r="B14" s="39" t="s">
        <v>165</v>
      </c>
      <c r="C14" s="39"/>
      <c r="D14" s="39"/>
      <c r="E14" s="39"/>
      <c r="F14" s="39"/>
      <c r="G14" s="39"/>
      <c r="H14" s="39"/>
      <c r="I14" s="39"/>
      <c r="J14" s="39"/>
    </row>
    <row r="15" spans="1:10">
      <c r="A15" s="2"/>
      <c r="B15" s="23"/>
      <c r="C15" s="23"/>
      <c r="D15" s="23"/>
      <c r="E15" s="23"/>
      <c r="F15" s="23"/>
      <c r="G15" s="23"/>
      <c r="H15" s="23"/>
      <c r="I15" s="23"/>
      <c r="J15" s="23"/>
    </row>
    <row r="16" spans="1:10" s="26" customFormat="1">
      <c r="A16" s="18" t="s">
        <v>157</v>
      </c>
      <c r="B16" s="39" t="s">
        <v>166</v>
      </c>
      <c r="C16" s="39"/>
      <c r="D16" s="39"/>
      <c r="E16" s="39"/>
      <c r="F16" s="39"/>
      <c r="G16" s="39"/>
      <c r="H16" s="39"/>
      <c r="I16" s="39"/>
      <c r="J16" s="39"/>
    </row>
    <row r="17" spans="1:10" s="26" customFormat="1" ht="15.75" hidden="1">
      <c r="A17" s="18"/>
      <c r="B17" s="95"/>
      <c r="C17" s="39"/>
      <c r="D17" s="39"/>
      <c r="E17" s="39"/>
      <c r="F17" s="39"/>
      <c r="G17" s="39"/>
      <c r="H17" s="39"/>
      <c r="I17" s="39"/>
      <c r="J17" s="39"/>
    </row>
    <row r="18" spans="1:10" s="26" customFormat="1">
      <c r="A18" s="18"/>
      <c r="B18" s="39"/>
      <c r="C18" s="39"/>
      <c r="D18" s="39"/>
      <c r="E18" s="39"/>
      <c r="F18" s="39"/>
      <c r="G18" s="39"/>
      <c r="H18" s="39"/>
      <c r="I18" s="39"/>
      <c r="J18" s="39"/>
    </row>
    <row r="19" spans="1:10" s="26" customFormat="1">
      <c r="A19" s="18" t="s">
        <v>158</v>
      </c>
      <c r="B19" s="39" t="s">
        <v>167</v>
      </c>
      <c r="C19" s="39"/>
      <c r="D19" s="39"/>
      <c r="E19" s="39"/>
      <c r="F19" s="39"/>
      <c r="G19" s="39"/>
      <c r="H19" s="39"/>
      <c r="I19" s="39"/>
      <c r="J19" s="39"/>
    </row>
    <row r="20" spans="1:10" s="26" customFormat="1" ht="15.75">
      <c r="A20" s="18"/>
      <c r="B20" s="95"/>
      <c r="C20" s="39"/>
      <c r="D20" s="39"/>
      <c r="E20" s="39"/>
      <c r="F20" s="39"/>
      <c r="G20" s="39"/>
      <c r="H20" s="39"/>
      <c r="I20" s="39"/>
      <c r="J20" s="39"/>
    </row>
    <row r="21" spans="1:10" s="26" customFormat="1">
      <c r="A21" s="98" t="s">
        <v>47</v>
      </c>
      <c r="B21" s="99"/>
      <c r="C21" s="99"/>
      <c r="D21" s="99"/>
      <c r="E21" s="99"/>
      <c r="F21" s="99"/>
      <c r="G21" s="99"/>
      <c r="H21" s="100"/>
      <c r="I21" s="38">
        <f>I8+I10+I12+I14+I16+I19</f>
        <v>0</v>
      </c>
      <c r="J21" s="39"/>
    </row>
    <row r="24" spans="1:10">
      <c r="H24" s="505" t="s">
        <v>448</v>
      </c>
      <c r="I24" s="505"/>
    </row>
    <row r="25" spans="1:10">
      <c r="H25" s="506" t="s">
        <v>441</v>
      </c>
      <c r="I25" s="506"/>
    </row>
    <row r="26" spans="1:10">
      <c r="H26" s="505"/>
      <c r="I26" s="505"/>
    </row>
    <row r="27" spans="1:10">
      <c r="I27" s="1"/>
    </row>
    <row r="28" spans="1:10">
      <c r="I28" s="1"/>
    </row>
    <row r="29" spans="1:10">
      <c r="I29" s="1"/>
    </row>
    <row r="30" spans="1:10">
      <c r="H30" s="506" t="s">
        <v>446</v>
      </c>
      <c r="I30" s="506"/>
    </row>
    <row r="31" spans="1:10">
      <c r="H31" s="504" t="s">
        <v>18</v>
      </c>
      <c r="I31" s="504"/>
    </row>
    <row r="32" spans="1:10">
      <c r="H32" s="504" t="s">
        <v>447</v>
      </c>
      <c r="I32" s="504"/>
    </row>
  </sheetData>
  <mergeCells count="9">
    <mergeCell ref="H32:I32"/>
    <mergeCell ref="H30:I30"/>
    <mergeCell ref="H31:I31"/>
    <mergeCell ref="A1:J1"/>
    <mergeCell ref="A3:J3"/>
    <mergeCell ref="A4:J4"/>
    <mergeCell ref="H24:I24"/>
    <mergeCell ref="H25:I25"/>
    <mergeCell ref="H26:I26"/>
  </mergeCells>
  <pageMargins left="0.70866141732283472" right="0.70866141732283472" top="0.74803149606299213" bottom="0.74803149606299213" header="0.31496062992125984" footer="0.31496062992125984"/>
  <pageSetup paperSize="9" scale="91" orientation="landscape" horizontalDpi="4294967293" verticalDpi="4294967293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50"/>
  </sheetPr>
  <dimension ref="A1:I32"/>
  <sheetViews>
    <sheetView view="pageBreakPreview" zoomScale="71" zoomScaleSheetLayoutView="71" workbookViewId="0">
      <selection activeCell="C24" sqref="C24"/>
    </sheetView>
  </sheetViews>
  <sheetFormatPr defaultRowHeight="15"/>
  <cols>
    <col min="1" max="1" width="4.7109375" customWidth="1"/>
    <col min="2" max="2" width="39.7109375" bestFit="1" customWidth="1"/>
    <col min="3" max="3" width="20.140625" customWidth="1"/>
    <col min="4" max="4" width="16.7109375" customWidth="1"/>
    <col min="5" max="5" width="9" customWidth="1"/>
    <col min="6" max="6" width="13.140625" customWidth="1"/>
    <col min="8" max="8" width="17.28515625" bestFit="1" customWidth="1"/>
    <col min="9" max="9" width="17.5703125" customWidth="1"/>
  </cols>
  <sheetData>
    <row r="1" spans="1:9">
      <c r="A1" s="546" t="s">
        <v>168</v>
      </c>
      <c r="B1" s="546"/>
      <c r="C1" s="546"/>
      <c r="D1" s="546"/>
      <c r="E1" s="546"/>
      <c r="F1" s="546"/>
      <c r="G1" s="546"/>
      <c r="H1" s="546"/>
      <c r="I1" s="546"/>
    </row>
    <row r="2" spans="1:9" s="26" customFormat="1" ht="15.75">
      <c r="A2" s="507" t="s">
        <v>493</v>
      </c>
      <c r="B2" s="507"/>
      <c r="C2" s="507"/>
      <c r="D2" s="507"/>
      <c r="E2" s="507"/>
      <c r="F2" s="507"/>
      <c r="G2" s="507"/>
      <c r="H2" s="507"/>
      <c r="I2" s="507"/>
    </row>
    <row r="3" spans="1:9" s="26" customFormat="1">
      <c r="A3" s="506" t="s">
        <v>439</v>
      </c>
      <c r="B3" s="506"/>
      <c r="C3" s="506"/>
      <c r="D3" s="506"/>
      <c r="E3" s="506"/>
      <c r="F3" s="506"/>
      <c r="G3" s="506"/>
      <c r="H3" s="506"/>
      <c r="I3" s="506"/>
    </row>
    <row r="6" spans="1:9" s="88" customFormat="1" ht="30">
      <c r="A6" s="43" t="s">
        <v>78</v>
      </c>
      <c r="B6" s="43" t="s">
        <v>169</v>
      </c>
      <c r="C6" s="43" t="s">
        <v>170</v>
      </c>
      <c r="D6" s="43" t="s">
        <v>171</v>
      </c>
      <c r="E6" s="43" t="s">
        <v>147</v>
      </c>
      <c r="F6" s="43" t="s">
        <v>151</v>
      </c>
      <c r="G6" s="43" t="s">
        <v>152</v>
      </c>
      <c r="H6" s="43" t="s">
        <v>94</v>
      </c>
      <c r="I6" s="43" t="s">
        <v>153</v>
      </c>
    </row>
    <row r="7" spans="1:9" s="26" customFormat="1">
      <c r="A7" s="18" t="s">
        <v>133</v>
      </c>
      <c r="B7" s="39" t="s">
        <v>138</v>
      </c>
      <c r="C7" s="39"/>
      <c r="D7" s="39"/>
      <c r="E7" s="39"/>
      <c r="F7" s="39"/>
      <c r="G7" s="39"/>
      <c r="H7" s="39"/>
      <c r="I7" s="39"/>
    </row>
    <row r="8" spans="1:9">
      <c r="A8" s="2"/>
      <c r="B8" s="23"/>
      <c r="C8" s="23"/>
      <c r="D8" s="23"/>
      <c r="E8" s="23"/>
      <c r="F8" s="23"/>
      <c r="G8" s="23"/>
      <c r="H8" s="23"/>
      <c r="I8" s="23"/>
    </row>
    <row r="9" spans="1:9" s="26" customFormat="1">
      <c r="A9" s="18" t="s">
        <v>134</v>
      </c>
      <c r="B9" s="39" t="s">
        <v>139</v>
      </c>
      <c r="C9" s="39"/>
      <c r="D9" s="39"/>
      <c r="E9" s="39"/>
      <c r="F9" s="39"/>
      <c r="G9" s="39"/>
      <c r="H9" s="39"/>
      <c r="I9" s="39"/>
    </row>
    <row r="10" spans="1:9" ht="15.75">
      <c r="A10" s="2"/>
      <c r="B10" s="97"/>
      <c r="C10" s="23"/>
      <c r="D10" s="23"/>
      <c r="E10" s="23"/>
      <c r="F10" s="23"/>
      <c r="G10" s="23"/>
      <c r="H10" s="23"/>
      <c r="I10" s="23"/>
    </row>
    <row r="11" spans="1:9" s="26" customFormat="1">
      <c r="A11" s="18" t="s">
        <v>155</v>
      </c>
      <c r="B11" s="39" t="s">
        <v>140</v>
      </c>
      <c r="C11" s="39"/>
      <c r="D11" s="39"/>
      <c r="E11" s="39"/>
      <c r="F11" s="39"/>
      <c r="G11" s="39"/>
      <c r="H11" s="39"/>
      <c r="I11" s="39"/>
    </row>
    <row r="12" spans="1:9" s="446" customFormat="1" ht="60">
      <c r="A12" s="444"/>
      <c r="B12" s="447" t="s">
        <v>537</v>
      </c>
      <c r="C12" s="448" t="s">
        <v>543</v>
      </c>
      <c r="D12" s="448" t="s">
        <v>538</v>
      </c>
      <c r="E12" s="58" t="s">
        <v>539</v>
      </c>
      <c r="F12" s="449" t="s">
        <v>135</v>
      </c>
      <c r="G12" s="450">
        <v>1</v>
      </c>
      <c r="H12" s="451">
        <v>30428150</v>
      </c>
      <c r="I12" s="451">
        <f>H12</f>
        <v>30428150</v>
      </c>
    </row>
    <row r="13" spans="1:9">
      <c r="A13" s="23"/>
      <c r="B13" s="23"/>
      <c r="C13" s="23"/>
      <c r="D13" s="23"/>
      <c r="E13" s="23"/>
      <c r="F13" s="23"/>
      <c r="G13" s="23"/>
      <c r="H13" s="23"/>
      <c r="I13" s="23"/>
    </row>
    <row r="14" spans="1:9" s="26" customFormat="1">
      <c r="A14" s="18" t="s">
        <v>156</v>
      </c>
      <c r="B14" s="39" t="s">
        <v>141</v>
      </c>
      <c r="C14" s="39"/>
      <c r="D14" s="39"/>
      <c r="E14" s="39"/>
      <c r="F14" s="39"/>
      <c r="G14" s="39"/>
      <c r="H14" s="39"/>
      <c r="I14" s="39"/>
    </row>
    <row r="15" spans="1:9">
      <c r="A15" s="2"/>
      <c r="B15" s="23"/>
      <c r="C15" s="23"/>
      <c r="D15" s="23"/>
      <c r="E15" s="23"/>
      <c r="F15" s="23"/>
      <c r="G15" s="23"/>
      <c r="H15" s="23"/>
      <c r="I15" s="23"/>
    </row>
    <row r="16" spans="1:9" s="26" customFormat="1">
      <c r="A16" s="18" t="s">
        <v>157</v>
      </c>
      <c r="B16" s="39" t="s">
        <v>142</v>
      </c>
      <c r="C16" s="39"/>
      <c r="D16" s="39"/>
      <c r="E16" s="39"/>
      <c r="F16" s="39"/>
      <c r="G16" s="39"/>
      <c r="H16" s="39"/>
      <c r="I16" s="39"/>
    </row>
    <row r="17" spans="1:9" s="26" customFormat="1" ht="15.75">
      <c r="A17" s="18"/>
      <c r="B17" s="95"/>
      <c r="C17" s="39"/>
      <c r="D17" s="39"/>
      <c r="E17" s="39"/>
      <c r="F17" s="39"/>
      <c r="G17" s="39"/>
      <c r="H17" s="39"/>
      <c r="I17" s="39"/>
    </row>
    <row r="18" spans="1:9" s="26" customFormat="1" hidden="1">
      <c r="A18" s="18"/>
      <c r="B18" s="39"/>
      <c r="C18" s="39"/>
      <c r="D18" s="39"/>
      <c r="E18" s="39"/>
      <c r="F18" s="39"/>
      <c r="G18" s="39"/>
      <c r="H18" s="39"/>
      <c r="I18" s="39"/>
    </row>
    <row r="19" spans="1:9" s="26" customFormat="1">
      <c r="A19" s="18" t="s">
        <v>158</v>
      </c>
      <c r="B19" s="39" t="s">
        <v>143</v>
      </c>
      <c r="C19" s="39"/>
      <c r="D19" s="39"/>
      <c r="E19" s="39"/>
      <c r="F19" s="39"/>
      <c r="G19" s="39"/>
      <c r="H19" s="39"/>
      <c r="I19" s="39"/>
    </row>
    <row r="20" spans="1:9" s="26" customFormat="1" ht="15.75">
      <c r="A20" s="18"/>
      <c r="B20" s="95"/>
      <c r="C20" s="39"/>
      <c r="D20" s="39"/>
      <c r="E20" s="39"/>
      <c r="F20" s="39"/>
      <c r="G20" s="39"/>
      <c r="H20" s="39"/>
      <c r="I20" s="38"/>
    </row>
    <row r="21" spans="1:9" s="26" customFormat="1">
      <c r="A21" s="98" t="s">
        <v>47</v>
      </c>
      <c r="B21" s="99"/>
      <c r="C21" s="99"/>
      <c r="D21" s="99"/>
      <c r="E21" s="99"/>
      <c r="F21" s="99"/>
      <c r="G21" s="99"/>
      <c r="H21" s="100"/>
      <c r="I21" s="38">
        <f>I7+I9+I11+I14+I16+I19</f>
        <v>0</v>
      </c>
    </row>
    <row r="24" spans="1:9">
      <c r="H24" s="505" t="s">
        <v>448</v>
      </c>
      <c r="I24" s="505"/>
    </row>
    <row r="25" spans="1:9">
      <c r="H25" s="506" t="s">
        <v>441</v>
      </c>
      <c r="I25" s="506"/>
    </row>
    <row r="26" spans="1:9">
      <c r="H26" s="505"/>
      <c r="I26" s="505"/>
    </row>
    <row r="27" spans="1:9">
      <c r="I27" s="1"/>
    </row>
    <row r="28" spans="1:9">
      <c r="I28" s="1"/>
    </row>
    <row r="29" spans="1:9">
      <c r="I29" s="1"/>
    </row>
    <row r="30" spans="1:9">
      <c r="H30" s="506" t="s">
        <v>446</v>
      </c>
      <c r="I30" s="506"/>
    </row>
    <row r="31" spans="1:9">
      <c r="H31" s="504" t="s">
        <v>18</v>
      </c>
      <c r="I31" s="504"/>
    </row>
    <row r="32" spans="1:9">
      <c r="H32" s="504" t="s">
        <v>447</v>
      </c>
      <c r="I32" s="504"/>
    </row>
  </sheetData>
  <mergeCells count="9">
    <mergeCell ref="H32:I32"/>
    <mergeCell ref="H30:I30"/>
    <mergeCell ref="H31:I31"/>
    <mergeCell ref="A1:I1"/>
    <mergeCell ref="A2:I2"/>
    <mergeCell ref="A3:I3"/>
    <mergeCell ref="H24:I24"/>
    <mergeCell ref="H25:I25"/>
    <mergeCell ref="H26:I26"/>
  </mergeCells>
  <pageMargins left="0.70866141732283472" right="0.70866141732283472" top="0.74803149606299213" bottom="0.74803149606299213" header="0.31496062992125984" footer="0.31496062992125984"/>
  <pageSetup paperSize="9" scale="88" orientation="landscape" horizontalDpi="4294967293" vertic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0000"/>
  </sheetPr>
  <dimension ref="A1:J30"/>
  <sheetViews>
    <sheetView view="pageBreakPreview" zoomScale="60" workbookViewId="0">
      <selection activeCell="H10" sqref="H10"/>
    </sheetView>
  </sheetViews>
  <sheetFormatPr defaultRowHeight="15"/>
  <cols>
    <col min="1" max="1" width="4.7109375" customWidth="1"/>
    <col min="2" max="2" width="28.140625" customWidth="1"/>
    <col min="3" max="3" width="14.28515625" customWidth="1"/>
    <col min="4" max="4" width="13.42578125" customWidth="1"/>
    <col min="5" max="5" width="12.140625" customWidth="1"/>
    <col min="6" max="6" width="13.140625" customWidth="1"/>
    <col min="7" max="7" width="16.7109375" customWidth="1"/>
    <col min="8" max="8" width="14.28515625" customWidth="1"/>
    <col min="9" max="9" width="16.85546875" customWidth="1"/>
    <col min="10" max="10" width="15" customWidth="1"/>
  </cols>
  <sheetData>
    <row r="1" spans="1:10">
      <c r="A1" s="593" t="s">
        <v>494</v>
      </c>
      <c r="B1" s="593"/>
      <c r="C1" s="593"/>
      <c r="D1" s="593"/>
      <c r="E1" s="593"/>
      <c r="F1" s="593"/>
      <c r="G1" s="593"/>
      <c r="H1" s="593"/>
      <c r="I1" s="593"/>
      <c r="J1" s="593"/>
    </row>
    <row r="2" spans="1:10" s="26" customFormat="1" ht="15.75">
      <c r="A2" s="507" t="s">
        <v>495</v>
      </c>
      <c r="B2" s="507"/>
      <c r="C2" s="507"/>
      <c r="D2" s="507"/>
      <c r="E2" s="507"/>
      <c r="F2" s="507"/>
      <c r="G2" s="507"/>
      <c r="H2" s="507"/>
      <c r="I2" s="507"/>
      <c r="J2" s="507"/>
    </row>
    <row r="3" spans="1:10" s="26" customFormat="1">
      <c r="A3" s="506" t="s">
        <v>439</v>
      </c>
      <c r="B3" s="506"/>
      <c r="C3" s="506"/>
      <c r="D3" s="506"/>
      <c r="E3" s="506"/>
      <c r="F3" s="506"/>
      <c r="G3" s="506"/>
      <c r="H3" s="506"/>
      <c r="I3" s="506"/>
      <c r="J3" s="506"/>
    </row>
    <row r="5" spans="1:10" s="26" customFormat="1">
      <c r="A5" s="555" t="s">
        <v>78</v>
      </c>
      <c r="B5" s="555" t="s">
        <v>172</v>
      </c>
      <c r="C5" s="543" t="s">
        <v>137</v>
      </c>
      <c r="D5" s="544"/>
      <c r="E5" s="544"/>
      <c r="F5" s="545"/>
      <c r="G5" s="544" t="s">
        <v>143</v>
      </c>
      <c r="H5" s="544"/>
      <c r="I5" s="544"/>
      <c r="J5" s="545"/>
    </row>
    <row r="6" spans="1:10" s="88" customFormat="1" ht="56.25" customHeight="1">
      <c r="A6" s="556"/>
      <c r="B6" s="556"/>
      <c r="C6" s="43" t="s">
        <v>173</v>
      </c>
      <c r="D6" s="43" t="s">
        <v>174</v>
      </c>
      <c r="E6" s="43" t="s">
        <v>175</v>
      </c>
      <c r="F6" s="43" t="s">
        <v>46</v>
      </c>
      <c r="G6" s="43" t="s">
        <v>176</v>
      </c>
      <c r="H6" s="43" t="s">
        <v>177</v>
      </c>
      <c r="I6" s="43" t="s">
        <v>178</v>
      </c>
      <c r="J6" s="43" t="s">
        <v>179</v>
      </c>
    </row>
    <row r="7" spans="1:10" s="45" customFormat="1">
      <c r="A7" s="44"/>
      <c r="B7" s="101"/>
      <c r="C7" s="101"/>
      <c r="D7" s="101"/>
      <c r="E7" s="101"/>
      <c r="F7" s="101"/>
      <c r="G7" s="101"/>
      <c r="H7" s="101"/>
      <c r="I7" s="101"/>
      <c r="J7" s="101"/>
    </row>
    <row r="8" spans="1:10">
      <c r="A8" s="2"/>
      <c r="B8" s="23"/>
      <c r="C8" s="23"/>
      <c r="D8" s="23"/>
      <c r="E8" s="23"/>
      <c r="F8" s="23"/>
      <c r="G8" s="23"/>
      <c r="H8" s="23"/>
      <c r="I8" s="23"/>
      <c r="J8" s="23"/>
    </row>
    <row r="9" spans="1:10" s="26" customFormat="1">
      <c r="A9" s="87"/>
      <c r="B9" s="102"/>
      <c r="C9" s="92"/>
      <c r="D9" s="92"/>
      <c r="E9" s="92"/>
      <c r="F9" s="92"/>
      <c r="G9" s="103"/>
      <c r="H9" s="103"/>
      <c r="I9" s="39"/>
      <c r="J9" s="39"/>
    </row>
    <row r="10" spans="1:10" s="26" customFormat="1">
      <c r="A10" s="87"/>
      <c r="B10" s="104"/>
      <c r="C10" s="92"/>
      <c r="D10" s="92"/>
      <c r="E10" s="92"/>
      <c r="F10" s="92"/>
      <c r="G10" s="105"/>
      <c r="H10" s="105"/>
      <c r="I10" s="39"/>
      <c r="J10" s="39"/>
    </row>
    <row r="11" spans="1:10" s="26" customFormat="1">
      <c r="A11" s="87"/>
      <c r="B11" s="104"/>
      <c r="C11" s="92"/>
      <c r="D11" s="92"/>
      <c r="E11" s="92"/>
      <c r="F11" s="92"/>
      <c r="G11" s="105"/>
      <c r="H11" s="105"/>
      <c r="I11" s="39"/>
      <c r="J11" s="39"/>
    </row>
    <row r="12" spans="1:10" s="26" customFormat="1">
      <c r="A12" s="87"/>
      <c r="B12" s="104"/>
      <c r="C12" s="92"/>
      <c r="D12" s="92"/>
      <c r="E12" s="92"/>
      <c r="F12" s="92"/>
      <c r="G12" s="105"/>
      <c r="H12" s="105"/>
      <c r="I12" s="39"/>
      <c r="J12" s="39"/>
    </row>
    <row r="13" spans="1:10" s="26" customFormat="1">
      <c r="A13" s="87"/>
      <c r="B13" s="104"/>
      <c r="C13" s="92"/>
      <c r="D13" s="92"/>
      <c r="E13" s="92"/>
      <c r="F13" s="92"/>
      <c r="G13" s="105"/>
      <c r="H13" s="105"/>
      <c r="I13" s="39"/>
      <c r="J13" s="39"/>
    </row>
    <row r="14" spans="1:10" s="26" customFormat="1">
      <c r="A14" s="87"/>
      <c r="B14" s="104"/>
      <c r="C14" s="92"/>
      <c r="D14" s="92"/>
      <c r="E14" s="92"/>
      <c r="F14" s="92"/>
      <c r="G14" s="105"/>
      <c r="H14" s="105"/>
      <c r="I14" s="39"/>
      <c r="J14" s="39"/>
    </row>
    <row r="15" spans="1:10" s="26" customFormat="1">
      <c r="A15" s="87"/>
      <c r="B15" s="104"/>
      <c r="C15" s="92"/>
      <c r="D15" s="92"/>
      <c r="E15" s="92"/>
      <c r="F15" s="92"/>
      <c r="G15" s="105"/>
      <c r="H15" s="105"/>
      <c r="I15" s="39"/>
      <c r="J15" s="39"/>
    </row>
    <row r="16" spans="1:10" s="26" customFormat="1">
      <c r="A16" s="87"/>
      <c r="B16" s="104"/>
      <c r="C16" s="92"/>
      <c r="D16" s="92"/>
      <c r="E16" s="92"/>
      <c r="F16" s="92"/>
      <c r="G16" s="105"/>
      <c r="H16" s="105"/>
      <c r="I16" s="39"/>
      <c r="J16" s="39"/>
    </row>
    <row r="17" spans="1:10" s="26" customFormat="1">
      <c r="A17" s="87"/>
      <c r="B17" s="104"/>
      <c r="C17" s="92"/>
      <c r="D17" s="92"/>
      <c r="E17" s="92"/>
      <c r="F17" s="92"/>
      <c r="G17" s="105"/>
      <c r="H17" s="105"/>
      <c r="I17" s="39"/>
      <c r="J17" s="39"/>
    </row>
    <row r="18" spans="1:10" s="26" customFormat="1" ht="15.75">
      <c r="A18" s="18"/>
      <c r="B18" s="95"/>
      <c r="C18" s="39"/>
      <c r="D18" s="39"/>
      <c r="E18" s="39"/>
      <c r="F18" s="39"/>
      <c r="G18" s="39"/>
      <c r="H18" s="39"/>
      <c r="I18" s="39"/>
      <c r="J18" s="39"/>
    </row>
    <row r="19" spans="1:10" s="26" customFormat="1">
      <c r="A19" s="543" t="s">
        <v>47</v>
      </c>
      <c r="B19" s="544"/>
      <c r="C19" s="106">
        <f>SUM(C9:C17)</f>
        <v>0</v>
      </c>
      <c r="D19" s="106">
        <f t="shared" ref="D19:J19" si="0">SUM(D9:D17)</f>
        <v>0</v>
      </c>
      <c r="E19" s="106">
        <f t="shared" si="0"/>
        <v>0</v>
      </c>
      <c r="F19" s="106">
        <f t="shared" si="0"/>
        <v>0</v>
      </c>
      <c r="G19" s="106">
        <f t="shared" si="0"/>
        <v>0</v>
      </c>
      <c r="H19" s="106">
        <f t="shared" si="0"/>
        <v>0</v>
      </c>
      <c r="I19" s="106">
        <f t="shared" si="0"/>
        <v>0</v>
      </c>
      <c r="J19" s="106">
        <f t="shared" si="0"/>
        <v>0</v>
      </c>
    </row>
    <row r="22" spans="1:10">
      <c r="H22" s="505" t="s">
        <v>448</v>
      </c>
      <c r="I22" s="505"/>
    </row>
    <row r="23" spans="1:10">
      <c r="H23" s="506" t="s">
        <v>441</v>
      </c>
      <c r="I23" s="506"/>
    </row>
    <row r="24" spans="1:10">
      <c r="H24" s="505"/>
      <c r="I24" s="505"/>
    </row>
    <row r="25" spans="1:10">
      <c r="I25" s="1"/>
    </row>
    <row r="26" spans="1:10">
      <c r="I26" s="1"/>
    </row>
    <row r="27" spans="1:10">
      <c r="I27" s="1"/>
    </row>
    <row r="28" spans="1:10">
      <c r="H28" s="506" t="s">
        <v>446</v>
      </c>
      <c r="I28" s="506"/>
    </row>
    <row r="29" spans="1:10">
      <c r="H29" s="504" t="s">
        <v>18</v>
      </c>
      <c r="I29" s="504"/>
    </row>
    <row r="30" spans="1:10">
      <c r="H30" s="504" t="s">
        <v>447</v>
      </c>
      <c r="I30" s="504"/>
    </row>
  </sheetData>
  <mergeCells count="14">
    <mergeCell ref="H30:I30"/>
    <mergeCell ref="A1:J1"/>
    <mergeCell ref="A2:J2"/>
    <mergeCell ref="A3:J3"/>
    <mergeCell ref="A5:A6"/>
    <mergeCell ref="B5:B6"/>
    <mergeCell ref="C5:F5"/>
    <mergeCell ref="G5:J5"/>
    <mergeCell ref="H29:I29"/>
    <mergeCell ref="A19:B19"/>
    <mergeCell ref="H22:I22"/>
    <mergeCell ref="H23:I23"/>
    <mergeCell ref="H24:I24"/>
    <mergeCell ref="H28:I28"/>
  </mergeCells>
  <pageMargins left="0.70866141732283472" right="0.70866141732283472" top="0.74803149606299213" bottom="0.74803149606299213" header="0.31496062992125984" footer="0.31496062992125984"/>
  <pageSetup paperSize="9" scale="88" orientation="landscape" horizontalDpi="4294967293" verticalDpi="4294967293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0000"/>
  </sheetPr>
  <dimension ref="A1:K41"/>
  <sheetViews>
    <sheetView view="pageBreakPreview" zoomScale="60" workbookViewId="0">
      <selection activeCell="I16" sqref="I16"/>
    </sheetView>
  </sheetViews>
  <sheetFormatPr defaultRowHeight="15"/>
  <cols>
    <col min="1" max="1" width="3.7109375" style="15" customWidth="1"/>
    <col min="2" max="2" width="24.7109375" customWidth="1"/>
    <col min="3" max="4" width="18.140625" customWidth="1"/>
    <col min="5" max="5" width="7.7109375" customWidth="1"/>
    <col min="6" max="7" width="18.140625" customWidth="1"/>
    <col min="8" max="8" width="6.5703125" customWidth="1"/>
    <col min="9" max="10" width="18.140625" customWidth="1"/>
    <col min="11" max="11" width="7.140625" customWidth="1"/>
  </cols>
  <sheetData>
    <row r="1" spans="1:11">
      <c r="J1" s="593" t="s">
        <v>496</v>
      </c>
      <c r="K1" s="593"/>
    </row>
    <row r="2" spans="1:11" s="26" customFormat="1" ht="15.75">
      <c r="A2" s="507" t="s">
        <v>497</v>
      </c>
      <c r="B2" s="507"/>
      <c r="C2" s="507"/>
      <c r="D2" s="507"/>
      <c r="E2" s="507"/>
      <c r="F2" s="507"/>
      <c r="G2" s="507"/>
      <c r="H2" s="507"/>
      <c r="I2" s="507"/>
      <c r="J2" s="507"/>
      <c r="K2" s="507"/>
    </row>
    <row r="3" spans="1:11" s="26" customFormat="1">
      <c r="A3" s="506" t="s">
        <v>439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</row>
    <row r="4" spans="1:11" s="26" customFormat="1">
      <c r="A4" s="15"/>
    </row>
    <row r="5" spans="1:11" s="26" customFormat="1">
      <c r="A5" s="551" t="s">
        <v>78</v>
      </c>
      <c r="B5" s="551" t="s">
        <v>1</v>
      </c>
      <c r="C5" s="539" t="s">
        <v>180</v>
      </c>
      <c r="D5" s="539"/>
      <c r="E5" s="539"/>
      <c r="F5" s="539" t="s">
        <v>181</v>
      </c>
      <c r="G5" s="539"/>
      <c r="H5" s="539"/>
      <c r="I5" s="539" t="s">
        <v>182</v>
      </c>
      <c r="J5" s="539"/>
      <c r="K5" s="539"/>
    </row>
    <row r="6" spans="1:11" s="26" customFormat="1">
      <c r="A6" s="551"/>
      <c r="B6" s="551"/>
      <c r="C6" s="18" t="s">
        <v>183</v>
      </c>
      <c r="D6" s="18" t="s">
        <v>184</v>
      </c>
      <c r="E6" s="18" t="s">
        <v>185</v>
      </c>
      <c r="F6" s="18" t="s">
        <v>183</v>
      </c>
      <c r="G6" s="18" t="s">
        <v>184</v>
      </c>
      <c r="H6" s="18" t="s">
        <v>185</v>
      </c>
      <c r="I6" s="18" t="s">
        <v>183</v>
      </c>
      <c r="J6" s="18" t="s">
        <v>184</v>
      </c>
      <c r="K6" s="18" t="s">
        <v>185</v>
      </c>
    </row>
    <row r="7" spans="1:11">
      <c r="A7" s="18"/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s="26" customFormat="1">
      <c r="A8" s="18" t="s">
        <v>133</v>
      </c>
      <c r="B8" s="39" t="s">
        <v>186</v>
      </c>
      <c r="C8" s="39"/>
      <c r="D8" s="39"/>
      <c r="E8" s="39"/>
      <c r="F8" s="39"/>
      <c r="G8" s="39"/>
      <c r="H8" s="39"/>
      <c r="I8" s="39"/>
      <c r="J8" s="39"/>
      <c r="K8" s="39"/>
    </row>
    <row r="9" spans="1:11">
      <c r="A9" s="18"/>
      <c r="B9" s="23" t="s">
        <v>187</v>
      </c>
      <c r="C9" s="23"/>
      <c r="D9" s="23"/>
      <c r="E9" s="23"/>
      <c r="F9" s="23"/>
      <c r="G9" s="23"/>
      <c r="H9" s="23"/>
      <c r="I9" s="23"/>
      <c r="J9" s="23"/>
      <c r="K9" s="23"/>
    </row>
    <row r="10" spans="1:11">
      <c r="A10" s="18"/>
      <c r="B10" s="23" t="s">
        <v>188</v>
      </c>
      <c r="C10" s="23"/>
      <c r="D10" s="23"/>
      <c r="E10" s="23"/>
      <c r="F10" s="23"/>
      <c r="G10" s="23"/>
      <c r="H10" s="23"/>
      <c r="I10" s="23"/>
      <c r="J10" s="23"/>
      <c r="K10" s="23"/>
    </row>
    <row r="11" spans="1:11">
      <c r="A11" s="18"/>
      <c r="B11" s="23" t="s">
        <v>189</v>
      </c>
      <c r="C11" s="23"/>
      <c r="D11" s="23"/>
      <c r="E11" s="23"/>
      <c r="F11" s="23"/>
      <c r="G11" s="23"/>
      <c r="H11" s="23"/>
      <c r="I11" s="23"/>
      <c r="J11" s="23"/>
      <c r="K11" s="23"/>
    </row>
    <row r="12" spans="1:11">
      <c r="A12" s="18"/>
      <c r="B12" s="23" t="s">
        <v>190</v>
      </c>
      <c r="C12" s="23"/>
      <c r="D12" s="23"/>
      <c r="E12" s="23"/>
      <c r="F12" s="23"/>
      <c r="G12" s="23"/>
      <c r="H12" s="23"/>
      <c r="I12" s="23"/>
      <c r="J12" s="23"/>
      <c r="K12" s="23"/>
    </row>
    <row r="13" spans="1:11">
      <c r="A13" s="18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 s="26" customFormat="1">
      <c r="A14" s="18" t="s">
        <v>134</v>
      </c>
      <c r="B14" s="39" t="s">
        <v>191</v>
      </c>
      <c r="C14" s="39"/>
      <c r="D14" s="39"/>
      <c r="E14" s="39"/>
      <c r="F14" s="39"/>
      <c r="G14" s="39"/>
      <c r="H14" s="39"/>
      <c r="I14" s="39"/>
      <c r="J14" s="39"/>
      <c r="K14" s="39"/>
    </row>
    <row r="15" spans="1:11" s="26" customFormat="1">
      <c r="A15" s="18">
        <v>1</v>
      </c>
      <c r="B15" s="39" t="s">
        <v>192</v>
      </c>
      <c r="C15" s="39"/>
      <c r="D15" s="39"/>
      <c r="E15" s="39"/>
      <c r="F15" s="39"/>
      <c r="G15" s="39"/>
      <c r="H15" s="39"/>
      <c r="I15" s="39"/>
      <c r="J15" s="39"/>
      <c r="K15" s="39"/>
    </row>
    <row r="16" spans="1:11">
      <c r="A16" s="18"/>
      <c r="B16" s="23" t="s">
        <v>70</v>
      </c>
      <c r="C16" s="23"/>
      <c r="D16" s="23"/>
      <c r="E16" s="23"/>
      <c r="F16" s="23"/>
      <c r="G16" s="23"/>
      <c r="H16" s="23"/>
      <c r="I16" s="23"/>
      <c r="J16" s="23"/>
      <c r="K16" s="23"/>
    </row>
    <row r="17" spans="1:11">
      <c r="A17" s="18"/>
      <c r="B17" s="23" t="s">
        <v>193</v>
      </c>
      <c r="C17" s="23"/>
      <c r="D17" s="23"/>
      <c r="E17" s="23"/>
      <c r="F17" s="23"/>
      <c r="G17" s="23"/>
      <c r="H17" s="23"/>
      <c r="I17" s="23"/>
      <c r="J17" s="23"/>
      <c r="K17" s="23"/>
    </row>
    <row r="18" spans="1:11" s="26" customFormat="1">
      <c r="A18" s="18">
        <v>2</v>
      </c>
      <c r="B18" s="39" t="s">
        <v>194</v>
      </c>
      <c r="C18" s="39"/>
      <c r="D18" s="39"/>
      <c r="E18" s="39"/>
      <c r="F18" s="39"/>
      <c r="G18" s="39"/>
      <c r="H18" s="39"/>
      <c r="I18" s="39"/>
      <c r="J18" s="39"/>
      <c r="K18" s="39"/>
    </row>
    <row r="19" spans="1:11">
      <c r="A19" s="18"/>
      <c r="B19" s="23" t="s">
        <v>195</v>
      </c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A20" s="18"/>
      <c r="B20" s="23" t="s">
        <v>196</v>
      </c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A21" s="18"/>
      <c r="B21" s="23" t="s">
        <v>197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A22" s="18"/>
      <c r="B22" s="23" t="s">
        <v>198</v>
      </c>
      <c r="C22" s="23"/>
      <c r="D22" s="23"/>
      <c r="E22" s="23"/>
      <c r="F22" s="23"/>
      <c r="G22" s="23"/>
      <c r="H22" s="23"/>
      <c r="I22" s="23"/>
      <c r="J22" s="23"/>
      <c r="K22" s="23"/>
    </row>
    <row r="23" spans="1:11">
      <c r="A23" s="18"/>
      <c r="B23" s="23" t="s">
        <v>199</v>
      </c>
      <c r="C23" s="23"/>
      <c r="D23" s="23"/>
      <c r="E23" s="23"/>
      <c r="F23" s="23"/>
      <c r="G23" s="23"/>
      <c r="H23" s="23"/>
      <c r="I23" s="23"/>
      <c r="J23" s="23"/>
      <c r="K23" s="23"/>
    </row>
    <row r="24" spans="1:11">
      <c r="A24" s="18"/>
      <c r="B24" s="23" t="s">
        <v>200</v>
      </c>
      <c r="C24" s="23"/>
      <c r="D24" s="23"/>
      <c r="E24" s="23"/>
      <c r="F24" s="23"/>
      <c r="G24" s="23"/>
      <c r="H24" s="23"/>
      <c r="I24" s="23"/>
      <c r="J24" s="23"/>
      <c r="K24" s="23"/>
    </row>
    <row r="25" spans="1:11">
      <c r="A25" s="18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s="26" customFormat="1">
      <c r="A26" s="18" t="s">
        <v>155</v>
      </c>
      <c r="B26" s="39" t="s">
        <v>201</v>
      </c>
      <c r="C26" s="39"/>
      <c r="D26" s="39"/>
      <c r="E26" s="39"/>
      <c r="F26" s="39"/>
      <c r="G26" s="39"/>
      <c r="H26" s="39"/>
      <c r="I26" s="39"/>
      <c r="J26" s="39"/>
      <c r="K26" s="39"/>
    </row>
    <row r="27" spans="1:11" s="26" customFormat="1">
      <c r="A27" s="18"/>
      <c r="B27" s="39"/>
      <c r="C27" s="39"/>
      <c r="D27" s="39"/>
      <c r="E27" s="39"/>
      <c r="F27" s="39"/>
      <c r="G27" s="39"/>
      <c r="H27" s="39"/>
      <c r="I27" s="39"/>
      <c r="J27" s="39"/>
      <c r="K27" s="39"/>
    </row>
    <row r="28" spans="1:11" s="26" customFormat="1">
      <c r="A28" s="18" t="s">
        <v>156</v>
      </c>
      <c r="B28" s="39" t="s">
        <v>202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1:11" s="26" customFormat="1">
      <c r="A29" s="87">
        <v>1</v>
      </c>
      <c r="B29" s="107" t="s">
        <v>498</v>
      </c>
      <c r="C29" s="39"/>
      <c r="D29" s="39"/>
      <c r="E29" s="39"/>
      <c r="F29" s="39"/>
      <c r="G29" s="39"/>
      <c r="H29" s="39"/>
      <c r="I29" s="39"/>
      <c r="J29" s="39"/>
      <c r="K29" s="39"/>
    </row>
    <row r="30" spans="1:11">
      <c r="A30" s="87">
        <v>2</v>
      </c>
      <c r="B30" s="107" t="s">
        <v>499</v>
      </c>
      <c r="C30" s="23"/>
      <c r="D30" s="23"/>
      <c r="E30" s="23"/>
      <c r="F30" s="23"/>
      <c r="G30" s="23"/>
      <c r="H30" s="23"/>
      <c r="I30" s="23"/>
      <c r="J30" s="23"/>
      <c r="K30" s="23"/>
    </row>
    <row r="33" spans="9:10">
      <c r="I33" s="505" t="s">
        <v>448</v>
      </c>
      <c r="J33" s="505"/>
    </row>
    <row r="34" spans="9:10">
      <c r="I34" s="506" t="s">
        <v>441</v>
      </c>
      <c r="J34" s="506"/>
    </row>
    <row r="35" spans="9:10">
      <c r="I35" s="505"/>
      <c r="J35" s="505"/>
    </row>
    <row r="36" spans="9:10">
      <c r="J36" s="1"/>
    </row>
    <row r="37" spans="9:10">
      <c r="J37" s="1"/>
    </row>
    <row r="38" spans="9:10">
      <c r="J38" s="1"/>
    </row>
    <row r="39" spans="9:10">
      <c r="I39" s="506" t="s">
        <v>446</v>
      </c>
      <c r="J39" s="506"/>
    </row>
    <row r="40" spans="9:10">
      <c r="I40" s="504" t="s">
        <v>18</v>
      </c>
      <c r="J40" s="504"/>
    </row>
    <row r="41" spans="9:10">
      <c r="I41" s="504" t="s">
        <v>447</v>
      </c>
      <c r="J41" s="504"/>
    </row>
  </sheetData>
  <mergeCells count="14">
    <mergeCell ref="I41:J41"/>
    <mergeCell ref="I40:J40"/>
    <mergeCell ref="J1:K1"/>
    <mergeCell ref="A2:K2"/>
    <mergeCell ref="A3:K3"/>
    <mergeCell ref="A5:A6"/>
    <mergeCell ref="B5:B6"/>
    <mergeCell ref="C5:E5"/>
    <mergeCell ref="F5:H5"/>
    <mergeCell ref="I5:K5"/>
    <mergeCell ref="I33:J33"/>
    <mergeCell ref="I34:J34"/>
    <mergeCell ref="I39:J39"/>
    <mergeCell ref="I35:J35"/>
  </mergeCells>
  <pageMargins left="0.70866141732283472" right="0.70866141732283472" top="0.74803149606299213" bottom="0.74803149606299213" header="0.31496062992125984" footer="0.31496062992125984"/>
  <pageSetup paperSize="9" scale="81" orientation="landscape" horizontalDpi="4294967293" verticalDpi="4294967293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0000"/>
  </sheetPr>
  <dimension ref="A1:L37"/>
  <sheetViews>
    <sheetView view="pageBreakPreview" zoomScale="73" zoomScaleSheetLayoutView="73" workbookViewId="0">
      <selection activeCell="G23" sqref="G23"/>
    </sheetView>
  </sheetViews>
  <sheetFormatPr defaultRowHeight="15"/>
  <cols>
    <col min="1" max="1" width="3.7109375" style="394" customWidth="1"/>
    <col min="2" max="2" width="2.7109375" style="394" customWidth="1"/>
    <col min="3" max="3" width="31.7109375" bestFit="1" customWidth="1"/>
    <col min="4" max="5" width="18.140625" customWidth="1"/>
    <col min="6" max="6" width="7.7109375" customWidth="1"/>
    <col min="7" max="8" width="18.140625" customWidth="1"/>
    <col min="9" max="9" width="6.5703125" customWidth="1"/>
    <col min="10" max="11" width="18.140625" customWidth="1"/>
    <col min="12" max="12" width="7.140625" customWidth="1"/>
  </cols>
  <sheetData>
    <row r="1" spans="1:12">
      <c r="K1" s="593" t="s">
        <v>500</v>
      </c>
      <c r="L1" s="593"/>
    </row>
    <row r="2" spans="1:12" s="26" customFormat="1" ht="15.75">
      <c r="A2" s="507" t="s">
        <v>501</v>
      </c>
      <c r="B2" s="507"/>
      <c r="C2" s="507"/>
      <c r="D2" s="507"/>
      <c r="E2" s="507"/>
      <c r="F2" s="507"/>
      <c r="G2" s="507"/>
      <c r="H2" s="507"/>
      <c r="I2" s="507"/>
      <c r="J2" s="507"/>
      <c r="K2" s="507"/>
      <c r="L2" s="507"/>
    </row>
    <row r="3" spans="1:12" s="26" customFormat="1">
      <c r="A3" s="506" t="s">
        <v>439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  <c r="L3" s="506"/>
    </row>
    <row r="4" spans="1:12" s="26" customFormat="1">
      <c r="A4" s="394"/>
      <c r="B4" s="394"/>
    </row>
    <row r="5" spans="1:12" s="26" customFormat="1">
      <c r="A5" s="551" t="s">
        <v>78</v>
      </c>
      <c r="B5" s="594" t="s">
        <v>1</v>
      </c>
      <c r="C5" s="595"/>
      <c r="D5" s="539" t="s">
        <v>180</v>
      </c>
      <c r="E5" s="539"/>
      <c r="F5" s="539"/>
      <c r="G5" s="539" t="s">
        <v>181</v>
      </c>
      <c r="H5" s="539"/>
      <c r="I5" s="539"/>
      <c r="J5" s="539" t="s">
        <v>182</v>
      </c>
      <c r="K5" s="539"/>
      <c r="L5" s="539"/>
    </row>
    <row r="6" spans="1:12" s="26" customFormat="1">
      <c r="A6" s="551"/>
      <c r="B6" s="596"/>
      <c r="C6" s="597"/>
      <c r="D6" s="395" t="s">
        <v>183</v>
      </c>
      <c r="E6" s="395" t="s">
        <v>184</v>
      </c>
      <c r="F6" s="395" t="s">
        <v>185</v>
      </c>
      <c r="G6" s="395" t="s">
        <v>183</v>
      </c>
      <c r="H6" s="395" t="s">
        <v>184</v>
      </c>
      <c r="I6" s="395" t="s">
        <v>185</v>
      </c>
      <c r="J6" s="395" t="s">
        <v>183</v>
      </c>
      <c r="K6" s="395" t="s">
        <v>184</v>
      </c>
      <c r="L6" s="395" t="s">
        <v>185</v>
      </c>
    </row>
    <row r="7" spans="1:12">
      <c r="A7" s="395"/>
      <c r="B7" s="543"/>
      <c r="C7" s="545"/>
      <c r="D7" s="23"/>
      <c r="E7" s="23"/>
      <c r="F7" s="23"/>
      <c r="G7" s="23"/>
      <c r="H7" s="23"/>
      <c r="I7" s="23"/>
      <c r="J7" s="23"/>
      <c r="K7" s="23"/>
      <c r="L7" s="23"/>
    </row>
    <row r="8" spans="1:12" s="26" customFormat="1">
      <c r="A8" s="395" t="s">
        <v>133</v>
      </c>
      <c r="B8" s="598" t="s">
        <v>203</v>
      </c>
      <c r="C8" s="599"/>
      <c r="D8" s="39"/>
      <c r="E8" s="39"/>
      <c r="F8" s="39"/>
      <c r="G8" s="39"/>
      <c r="H8" s="39"/>
      <c r="I8" s="39"/>
      <c r="J8" s="39"/>
      <c r="K8" s="39"/>
      <c r="L8" s="39"/>
    </row>
    <row r="9" spans="1:12" s="26" customFormat="1">
      <c r="A9" s="395"/>
      <c r="B9" s="598" t="s">
        <v>186</v>
      </c>
      <c r="C9" s="599"/>
      <c r="D9" s="39"/>
      <c r="E9" s="39"/>
      <c r="F9" s="39"/>
      <c r="G9" s="39"/>
      <c r="H9" s="39"/>
      <c r="I9" s="39"/>
      <c r="J9" s="39"/>
      <c r="K9" s="39"/>
      <c r="L9" s="39"/>
    </row>
    <row r="10" spans="1:12" s="26" customFormat="1">
      <c r="A10" s="395"/>
      <c r="B10" s="398"/>
      <c r="C10" s="408" t="s">
        <v>204</v>
      </c>
      <c r="D10" s="39"/>
      <c r="E10" s="39"/>
      <c r="F10" s="39"/>
      <c r="G10" s="39"/>
      <c r="H10" s="39"/>
      <c r="I10" s="39"/>
      <c r="J10" s="39"/>
      <c r="K10" s="39"/>
      <c r="L10" s="39"/>
    </row>
    <row r="11" spans="1:12">
      <c r="A11" s="395"/>
      <c r="B11" s="398"/>
      <c r="C11" s="401" t="s">
        <v>187</v>
      </c>
      <c r="D11" s="23"/>
      <c r="E11" s="23"/>
      <c r="F11" s="23"/>
      <c r="G11" s="23"/>
      <c r="H11" s="23"/>
      <c r="I11" s="23"/>
      <c r="J11" s="23"/>
      <c r="K11" s="23"/>
      <c r="L11" s="23"/>
    </row>
    <row r="12" spans="1:12">
      <c r="A12" s="395"/>
      <c r="B12" s="398"/>
      <c r="C12" s="401" t="s">
        <v>188</v>
      </c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A13" s="395"/>
      <c r="B13" s="398"/>
      <c r="C13" s="401" t="s">
        <v>189</v>
      </c>
      <c r="D13" s="23"/>
      <c r="E13" s="23"/>
      <c r="F13" s="23"/>
      <c r="G13" s="23"/>
      <c r="H13" s="23"/>
      <c r="I13" s="23"/>
      <c r="J13" s="23"/>
      <c r="K13" s="23"/>
      <c r="L13" s="23"/>
    </row>
    <row r="14" spans="1:12">
      <c r="A14" s="395"/>
      <c r="B14" s="398"/>
      <c r="C14" s="401" t="s">
        <v>190</v>
      </c>
      <c r="D14" s="23"/>
      <c r="E14" s="23"/>
      <c r="F14" s="23"/>
      <c r="G14" s="23"/>
      <c r="H14" s="23"/>
      <c r="I14" s="23"/>
      <c r="J14" s="23"/>
      <c r="K14" s="23"/>
      <c r="L14" s="23"/>
    </row>
    <row r="15" spans="1:12">
      <c r="A15" s="395"/>
      <c r="B15" s="98" t="s">
        <v>205</v>
      </c>
      <c r="C15" s="100"/>
      <c r="D15" s="23"/>
      <c r="E15" s="23"/>
      <c r="F15" s="23"/>
      <c r="G15" s="23"/>
      <c r="H15" s="23"/>
      <c r="I15" s="23"/>
      <c r="J15" s="23"/>
      <c r="K15" s="23"/>
      <c r="L15" s="23"/>
    </row>
    <row r="16" spans="1:12">
      <c r="A16" s="395"/>
      <c r="B16" s="543"/>
      <c r="C16" s="545"/>
      <c r="D16" s="23"/>
      <c r="E16" s="23"/>
      <c r="F16" s="23"/>
      <c r="G16" s="23"/>
      <c r="H16" s="23"/>
      <c r="I16" s="23"/>
      <c r="J16" s="23"/>
      <c r="K16" s="23"/>
      <c r="L16" s="23"/>
    </row>
    <row r="17" spans="1:12" s="26" customFormat="1">
      <c r="A17" s="395" t="s">
        <v>134</v>
      </c>
      <c r="B17" s="598" t="s">
        <v>206</v>
      </c>
      <c r="C17" s="599"/>
      <c r="D17" s="39"/>
      <c r="E17" s="39"/>
      <c r="F17" s="39"/>
      <c r="G17" s="39"/>
      <c r="H17" s="39"/>
      <c r="I17" s="39"/>
      <c r="J17" s="39"/>
      <c r="K17" s="39"/>
      <c r="L17" s="39"/>
    </row>
    <row r="18" spans="1:12">
      <c r="A18" s="395"/>
      <c r="B18" s="398"/>
      <c r="C18" s="401" t="s">
        <v>431</v>
      </c>
      <c r="D18" s="23"/>
      <c r="E18" s="23"/>
      <c r="F18" s="23"/>
      <c r="G18" s="23"/>
      <c r="H18" s="23"/>
      <c r="I18" s="23"/>
      <c r="J18" s="23"/>
      <c r="K18" s="23"/>
      <c r="L18" s="23"/>
    </row>
    <row r="19" spans="1:12">
      <c r="A19" s="395"/>
      <c r="B19" s="398"/>
      <c r="C19" s="401" t="s">
        <v>502</v>
      </c>
      <c r="D19" s="23"/>
      <c r="E19" s="23"/>
      <c r="F19" s="23"/>
      <c r="G19" s="23"/>
      <c r="H19" s="23"/>
      <c r="I19" s="23"/>
      <c r="J19" s="23"/>
      <c r="K19" s="23"/>
      <c r="L19" s="23"/>
    </row>
    <row r="20" spans="1:12">
      <c r="A20" s="395"/>
      <c r="B20" s="398"/>
      <c r="C20" s="401" t="s">
        <v>207</v>
      </c>
      <c r="D20" s="23"/>
      <c r="E20" s="23"/>
      <c r="F20" s="23"/>
      <c r="G20" s="23"/>
      <c r="H20" s="23"/>
      <c r="I20" s="23"/>
      <c r="J20" s="23"/>
      <c r="K20" s="23"/>
      <c r="L20" s="23"/>
    </row>
    <row r="21" spans="1:12">
      <c r="A21" s="395"/>
      <c r="B21" s="398"/>
      <c r="C21" s="401" t="s">
        <v>208</v>
      </c>
      <c r="D21" s="23"/>
      <c r="E21" s="23"/>
      <c r="F21" s="23"/>
      <c r="G21" s="23"/>
      <c r="H21" s="23"/>
      <c r="I21" s="23"/>
      <c r="J21" s="23"/>
      <c r="K21" s="23"/>
      <c r="L21" s="23"/>
    </row>
    <row r="22" spans="1:12">
      <c r="A22" s="395"/>
      <c r="B22" s="598" t="s">
        <v>503</v>
      </c>
      <c r="C22" s="599"/>
      <c r="D22" s="23"/>
      <c r="E22" s="23"/>
      <c r="F22" s="23"/>
      <c r="G22" s="23"/>
      <c r="H22" s="23"/>
      <c r="I22" s="23"/>
      <c r="J22" s="23"/>
      <c r="K22" s="23"/>
      <c r="L22" s="23"/>
    </row>
    <row r="23" spans="1:12">
      <c r="A23" s="395"/>
      <c r="B23" s="398"/>
      <c r="C23" s="408"/>
      <c r="D23" s="23"/>
      <c r="E23" s="23"/>
      <c r="F23" s="23"/>
      <c r="G23" s="23"/>
      <c r="H23" s="23"/>
      <c r="I23" s="23"/>
      <c r="J23" s="23"/>
      <c r="K23" s="23"/>
      <c r="L23" s="23"/>
    </row>
    <row r="24" spans="1:12">
      <c r="A24" s="395" t="s">
        <v>155</v>
      </c>
      <c r="B24" s="598" t="s">
        <v>504</v>
      </c>
      <c r="C24" s="599"/>
      <c r="D24" s="23"/>
      <c r="E24" s="23"/>
      <c r="F24" s="23"/>
      <c r="G24" s="23"/>
      <c r="H24" s="23"/>
      <c r="I24" s="23"/>
      <c r="J24" s="23"/>
      <c r="K24" s="23"/>
      <c r="L24" s="23"/>
    </row>
    <row r="25" spans="1:12">
      <c r="A25" s="395"/>
      <c r="B25" s="398"/>
      <c r="C25" s="401"/>
      <c r="D25" s="23"/>
      <c r="E25" s="23"/>
      <c r="F25" s="23"/>
      <c r="G25" s="23"/>
      <c r="H25" s="23"/>
      <c r="I25" s="23"/>
      <c r="J25" s="23"/>
      <c r="K25" s="23"/>
      <c r="L25" s="23"/>
    </row>
    <row r="26" spans="1:12">
      <c r="A26" s="87"/>
      <c r="B26" s="410"/>
      <c r="C26" s="409"/>
      <c r="D26" s="23"/>
      <c r="E26" s="23"/>
      <c r="F26" s="23"/>
      <c r="G26" s="23"/>
      <c r="H26" s="23"/>
      <c r="I26" s="23"/>
      <c r="J26" s="23"/>
      <c r="K26" s="23"/>
      <c r="L26" s="23"/>
    </row>
    <row r="29" spans="1:12">
      <c r="J29" s="505" t="s">
        <v>448</v>
      </c>
      <c r="K29" s="505"/>
    </row>
    <row r="30" spans="1:12">
      <c r="J30" s="506" t="s">
        <v>441</v>
      </c>
      <c r="K30" s="506"/>
    </row>
    <row r="31" spans="1:12">
      <c r="J31" s="505"/>
      <c r="K31" s="505"/>
    </row>
    <row r="32" spans="1:12">
      <c r="K32" s="1"/>
    </row>
    <row r="33" spans="10:11">
      <c r="K33" s="1"/>
    </row>
    <row r="34" spans="10:11">
      <c r="K34" s="1"/>
    </row>
    <row r="35" spans="10:11">
      <c r="J35" s="506" t="s">
        <v>446</v>
      </c>
      <c r="K35" s="506"/>
    </row>
    <row r="36" spans="10:11">
      <c r="J36" s="504" t="s">
        <v>18</v>
      </c>
      <c r="K36" s="504"/>
    </row>
    <row r="37" spans="10:11">
      <c r="J37" s="504" t="s">
        <v>447</v>
      </c>
      <c r="K37" s="504"/>
    </row>
  </sheetData>
  <mergeCells count="21">
    <mergeCell ref="B7:C7"/>
    <mergeCell ref="B8:C8"/>
    <mergeCell ref="B9:C9"/>
    <mergeCell ref="B17:C17"/>
    <mergeCell ref="B16:C16"/>
    <mergeCell ref="J37:K37"/>
    <mergeCell ref="K1:L1"/>
    <mergeCell ref="A2:L2"/>
    <mergeCell ref="A3:L3"/>
    <mergeCell ref="A5:A6"/>
    <mergeCell ref="D5:F5"/>
    <mergeCell ref="G5:I5"/>
    <mergeCell ref="J5:L5"/>
    <mergeCell ref="B5:C6"/>
    <mergeCell ref="J29:K29"/>
    <mergeCell ref="J30:K30"/>
    <mergeCell ref="J31:K31"/>
    <mergeCell ref="J35:K35"/>
    <mergeCell ref="J36:K36"/>
    <mergeCell ref="B24:C24"/>
    <mergeCell ref="B22:C22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4294967293" verticalDpi="4294967293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B050"/>
  </sheetPr>
  <dimension ref="A1:H68"/>
  <sheetViews>
    <sheetView topLeftCell="A2" workbookViewId="0">
      <selection activeCell="G59" sqref="G59:H67"/>
    </sheetView>
  </sheetViews>
  <sheetFormatPr defaultRowHeight="15"/>
  <cols>
    <col min="1" max="1" width="22.42578125" bestFit="1" customWidth="1"/>
    <col min="2" max="2" width="29.85546875" bestFit="1" customWidth="1"/>
    <col min="3" max="4" width="19.85546875" bestFit="1" customWidth="1"/>
    <col min="5" max="5" width="16.140625" bestFit="1" customWidth="1"/>
    <col min="6" max="6" width="47.140625" bestFit="1" customWidth="1"/>
    <col min="7" max="7" width="20.140625" customWidth="1"/>
    <col min="8" max="8" width="14.5703125" bestFit="1" customWidth="1"/>
  </cols>
  <sheetData>
    <row r="1" spans="1:8">
      <c r="A1" s="546" t="s">
        <v>209</v>
      </c>
      <c r="B1" s="546"/>
      <c r="C1" s="546"/>
      <c r="D1" s="546"/>
      <c r="E1" s="546"/>
      <c r="F1" s="546"/>
      <c r="G1" s="546"/>
      <c r="H1" s="546"/>
    </row>
    <row r="2" spans="1:8">
      <c r="C2" s="108"/>
      <c r="D2" s="108"/>
      <c r="E2" s="108"/>
      <c r="F2" s="108"/>
      <c r="G2" s="108"/>
    </row>
    <row r="3" spans="1:8" ht="18.75">
      <c r="A3" s="571" t="s">
        <v>505</v>
      </c>
      <c r="B3" s="571"/>
      <c r="C3" s="571"/>
      <c r="D3" s="571"/>
      <c r="E3" s="571"/>
      <c r="F3" s="571"/>
      <c r="G3" s="571"/>
      <c r="H3" s="571"/>
    </row>
    <row r="4" spans="1:8" ht="18.75">
      <c r="A4" s="571" t="s">
        <v>439</v>
      </c>
      <c r="B4" s="571"/>
      <c r="C4" s="571"/>
      <c r="D4" s="571"/>
      <c r="E4" s="571"/>
      <c r="F4" s="571"/>
      <c r="G4" s="571"/>
      <c r="H4" s="571"/>
    </row>
    <row r="5" spans="1:8">
      <c r="C5" s="108"/>
      <c r="D5" s="108"/>
      <c r="E5" s="108"/>
      <c r="F5" s="108"/>
      <c r="G5" s="108"/>
    </row>
    <row r="6" spans="1:8" ht="18.75">
      <c r="A6" s="608" t="s">
        <v>54</v>
      </c>
      <c r="B6" s="608"/>
      <c r="C6" s="109" t="s">
        <v>210</v>
      </c>
      <c r="D6" s="109" t="s">
        <v>211</v>
      </c>
      <c r="E6" s="109" t="s">
        <v>212</v>
      </c>
      <c r="F6" s="609" t="s">
        <v>213</v>
      </c>
      <c r="G6" s="610"/>
      <c r="H6" s="611"/>
    </row>
    <row r="7" spans="1:8">
      <c r="A7" s="110" t="s">
        <v>204</v>
      </c>
      <c r="B7" s="6"/>
      <c r="C7" s="111"/>
      <c r="D7" s="111"/>
      <c r="E7" s="111"/>
      <c r="F7" s="112"/>
      <c r="G7" s="113"/>
      <c r="H7" s="6"/>
    </row>
    <row r="8" spans="1:8">
      <c r="A8" s="5"/>
      <c r="B8" s="6" t="s">
        <v>187</v>
      </c>
      <c r="C8" s="111"/>
      <c r="D8" s="111"/>
      <c r="E8" s="111"/>
      <c r="F8" s="112"/>
      <c r="G8" s="113"/>
      <c r="H8" s="6"/>
    </row>
    <row r="9" spans="1:8">
      <c r="A9" s="5"/>
      <c r="B9" s="6" t="s">
        <v>188</v>
      </c>
      <c r="C9" s="111"/>
      <c r="D9" s="111"/>
      <c r="E9" s="111"/>
      <c r="F9" s="112"/>
      <c r="G9" s="113"/>
      <c r="H9" s="6"/>
    </row>
    <row r="10" spans="1:8">
      <c r="A10" s="5"/>
      <c r="B10" s="6" t="s">
        <v>189</v>
      </c>
      <c r="C10" s="111"/>
      <c r="D10" s="111"/>
      <c r="E10" s="111"/>
      <c r="F10" s="112"/>
      <c r="G10" s="113"/>
      <c r="H10" s="6"/>
    </row>
    <row r="11" spans="1:8">
      <c r="A11" s="5"/>
      <c r="B11" s="6" t="s">
        <v>214</v>
      </c>
      <c r="C11" s="111"/>
      <c r="D11" s="111"/>
      <c r="E11" s="111"/>
      <c r="F11" s="112"/>
      <c r="G11" s="113"/>
      <c r="H11" s="6"/>
    </row>
    <row r="12" spans="1:8">
      <c r="A12" s="598" t="s">
        <v>205</v>
      </c>
      <c r="B12" s="599"/>
      <c r="C12" s="111"/>
      <c r="D12" s="111"/>
      <c r="E12" s="111"/>
      <c r="F12" s="112"/>
      <c r="G12" s="113"/>
      <c r="H12" s="6"/>
    </row>
    <row r="13" spans="1:8">
      <c r="A13" s="5"/>
      <c r="B13" s="6"/>
      <c r="C13" s="111"/>
      <c r="D13" s="111"/>
      <c r="E13" s="111"/>
      <c r="F13" s="112"/>
      <c r="G13" s="113"/>
      <c r="H13" s="6"/>
    </row>
    <row r="14" spans="1:8">
      <c r="A14" s="5"/>
      <c r="B14" s="6" t="s">
        <v>215</v>
      </c>
      <c r="C14" s="111">
        <v>7499317835</v>
      </c>
      <c r="D14" s="111">
        <v>7518007208</v>
      </c>
      <c r="E14" s="114">
        <f>C14-D14</f>
        <v>-18689373</v>
      </c>
      <c r="F14" s="110" t="s">
        <v>216</v>
      </c>
      <c r="G14" s="115"/>
      <c r="H14" s="116">
        <v>332848259</v>
      </c>
    </row>
    <row r="15" spans="1:8">
      <c r="A15" s="5"/>
      <c r="B15" s="6"/>
      <c r="C15" s="111"/>
      <c r="D15" s="111"/>
      <c r="E15" s="114"/>
      <c r="F15" s="117" t="s">
        <v>217</v>
      </c>
      <c r="G15" s="115">
        <v>332848259</v>
      </c>
      <c r="H15" s="6"/>
    </row>
    <row r="16" spans="1:8">
      <c r="A16" s="5"/>
      <c r="B16" s="6"/>
      <c r="C16" s="111"/>
      <c r="D16" s="111"/>
      <c r="E16" s="114"/>
      <c r="F16" s="118"/>
      <c r="G16" s="115"/>
      <c r="H16" s="6"/>
    </row>
    <row r="17" spans="1:8">
      <c r="A17" s="5"/>
      <c r="B17" s="6"/>
      <c r="C17" s="111"/>
      <c r="D17" s="111"/>
      <c r="E17" s="114"/>
      <c r="F17" s="110" t="s">
        <v>218</v>
      </c>
      <c r="G17" s="115"/>
      <c r="H17" s="6"/>
    </row>
    <row r="18" spans="1:8">
      <c r="A18" s="5"/>
      <c r="B18" s="6"/>
      <c r="C18" s="111"/>
      <c r="D18" s="111"/>
      <c r="E18" s="114"/>
      <c r="F18" s="117" t="s">
        <v>219</v>
      </c>
      <c r="G18" s="115">
        <v>336955528</v>
      </c>
      <c r="H18" s="6"/>
    </row>
    <row r="19" spans="1:8" ht="15.75" thickBot="1">
      <c r="A19" s="5"/>
      <c r="B19" s="6"/>
      <c r="C19" s="111"/>
      <c r="D19" s="111"/>
      <c r="E19" s="114"/>
      <c r="F19" s="117" t="s">
        <v>220</v>
      </c>
      <c r="G19" s="119">
        <v>14582104</v>
      </c>
      <c r="H19" s="6"/>
    </row>
    <row r="20" spans="1:8" ht="15.75" thickBot="1">
      <c r="A20" s="5"/>
      <c r="B20" s="6"/>
      <c r="C20" s="111"/>
      <c r="D20" s="111"/>
      <c r="E20" s="114"/>
      <c r="F20" s="118"/>
      <c r="G20" s="120"/>
      <c r="H20" s="121">
        <f>SUM(G18:G19)</f>
        <v>351537632</v>
      </c>
    </row>
    <row r="21" spans="1:8">
      <c r="A21" s="5"/>
      <c r="B21" s="6"/>
      <c r="C21" s="111"/>
      <c r="D21" s="111"/>
      <c r="E21" s="114"/>
      <c r="F21" s="122" t="s">
        <v>221</v>
      </c>
      <c r="G21" s="123"/>
      <c r="H21" s="124">
        <f>H14-H20</f>
        <v>-18689373</v>
      </c>
    </row>
    <row r="22" spans="1:8">
      <c r="A22" s="5"/>
      <c r="B22" s="6"/>
      <c r="C22" s="111"/>
      <c r="D22" s="111"/>
      <c r="E22" s="114"/>
      <c r="F22" s="118"/>
      <c r="G22" s="115"/>
      <c r="H22" s="6"/>
    </row>
    <row r="23" spans="1:8">
      <c r="A23" s="5"/>
      <c r="B23" s="6" t="s">
        <v>222</v>
      </c>
      <c r="C23" s="111">
        <v>7924685681</v>
      </c>
      <c r="D23" s="111">
        <v>7973591211</v>
      </c>
      <c r="E23" s="114">
        <f>C23-D23</f>
        <v>-48905530</v>
      </c>
      <c r="F23" s="118" t="s">
        <v>223</v>
      </c>
      <c r="G23" s="115"/>
      <c r="H23" s="6"/>
    </row>
    <row r="24" spans="1:8">
      <c r="A24" s="5"/>
      <c r="B24" s="6"/>
      <c r="C24" s="111"/>
      <c r="D24" s="111"/>
      <c r="E24" s="114"/>
      <c r="F24" s="118" t="s">
        <v>224</v>
      </c>
      <c r="G24" s="115"/>
      <c r="H24" s="6"/>
    </row>
    <row r="25" spans="1:8">
      <c r="A25" s="5"/>
      <c r="B25" s="6"/>
      <c r="C25" s="111"/>
      <c r="D25" s="111"/>
      <c r="E25" s="114"/>
      <c r="F25" s="125" t="s">
        <v>225</v>
      </c>
      <c r="G25" s="115"/>
      <c r="H25" s="6"/>
    </row>
    <row r="26" spans="1:8">
      <c r="A26" s="5"/>
      <c r="B26" s="6"/>
      <c r="C26" s="111"/>
      <c r="D26" s="111"/>
      <c r="E26" s="114"/>
      <c r="F26" s="118" t="s">
        <v>226</v>
      </c>
      <c r="G26" s="115"/>
      <c r="H26" s="116">
        <f>G28-G27</f>
        <v>-973150</v>
      </c>
    </row>
    <row r="27" spans="1:8">
      <c r="A27" s="5"/>
      <c r="B27" s="6"/>
      <c r="C27" s="111"/>
      <c r="D27" s="111"/>
      <c r="E27" s="114"/>
      <c r="F27" s="118" t="s">
        <v>227</v>
      </c>
      <c r="G27" s="115">
        <v>8391350</v>
      </c>
      <c r="H27" s="6"/>
    </row>
    <row r="28" spans="1:8">
      <c r="A28" s="5"/>
      <c r="B28" s="6"/>
      <c r="C28" s="111"/>
      <c r="D28" s="111"/>
      <c r="E28" s="114"/>
      <c r="F28" s="118" t="s">
        <v>228</v>
      </c>
      <c r="G28" s="115">
        <v>7418200</v>
      </c>
      <c r="H28" s="6"/>
    </row>
    <row r="29" spans="1:8">
      <c r="A29" s="5"/>
      <c r="B29" s="6"/>
      <c r="C29" s="111"/>
      <c r="D29" s="111"/>
      <c r="E29" s="114"/>
      <c r="F29" s="117"/>
      <c r="G29" s="115"/>
      <c r="H29" s="6"/>
    </row>
    <row r="30" spans="1:8">
      <c r="A30" s="5"/>
      <c r="B30" s="6"/>
      <c r="C30" s="111"/>
      <c r="D30" s="111"/>
      <c r="E30" s="114"/>
      <c r="F30" s="125" t="s">
        <v>229</v>
      </c>
      <c r="G30" s="115"/>
      <c r="H30" s="6"/>
    </row>
    <row r="31" spans="1:8">
      <c r="A31" s="5"/>
      <c r="B31" s="6"/>
      <c r="C31" s="111"/>
      <c r="D31" s="111"/>
      <c r="E31" s="114"/>
      <c r="F31" s="118" t="s">
        <v>230</v>
      </c>
      <c r="G31" s="115"/>
      <c r="H31" s="116">
        <f>G38-G44</f>
        <v>-47932380</v>
      </c>
    </row>
    <row r="32" spans="1:8">
      <c r="A32" s="5"/>
      <c r="B32" s="6"/>
      <c r="C32" s="111"/>
      <c r="D32" s="111"/>
      <c r="E32" s="114"/>
      <c r="F32" s="118" t="s">
        <v>231</v>
      </c>
      <c r="G32" s="115"/>
      <c r="H32" s="6"/>
    </row>
    <row r="33" spans="1:8">
      <c r="A33" s="5"/>
      <c r="B33" s="6"/>
      <c r="C33" s="111"/>
      <c r="D33" s="111"/>
      <c r="E33" s="114"/>
      <c r="F33" s="117"/>
      <c r="G33" s="115"/>
      <c r="H33" s="6"/>
    </row>
    <row r="34" spans="1:8">
      <c r="A34" s="5"/>
      <c r="B34" s="6"/>
      <c r="C34" s="111"/>
      <c r="D34" s="111"/>
      <c r="E34" s="114"/>
      <c r="F34" s="118" t="s">
        <v>232</v>
      </c>
      <c r="G34" s="115"/>
      <c r="H34" s="6"/>
    </row>
    <row r="35" spans="1:8" ht="15.75">
      <c r="A35" s="5"/>
      <c r="B35" s="6"/>
      <c r="C35" s="111"/>
      <c r="D35" s="111"/>
      <c r="E35" s="114"/>
      <c r="F35" s="117" t="s">
        <v>233</v>
      </c>
      <c r="G35" s="126">
        <v>1416513</v>
      </c>
      <c r="H35" s="6"/>
    </row>
    <row r="36" spans="1:8" ht="15.75">
      <c r="A36" s="5"/>
      <c r="B36" s="6"/>
      <c r="C36" s="111"/>
      <c r="D36" s="111"/>
      <c r="E36" s="114"/>
      <c r="F36" s="117" t="s">
        <v>234</v>
      </c>
      <c r="G36" s="126">
        <v>2572250</v>
      </c>
      <c r="H36" s="6"/>
    </row>
    <row r="37" spans="1:8" ht="16.5" thickBot="1">
      <c r="A37" s="5"/>
      <c r="B37" s="6"/>
      <c r="C37" s="111"/>
      <c r="D37" s="111"/>
      <c r="E37" s="114"/>
      <c r="F37" s="117" t="s">
        <v>235</v>
      </c>
      <c r="G37" s="127">
        <v>7194394</v>
      </c>
      <c r="H37" s="6"/>
    </row>
    <row r="38" spans="1:8">
      <c r="A38" s="5"/>
      <c r="B38" s="6"/>
      <c r="C38" s="111"/>
      <c r="D38" s="111"/>
      <c r="E38" s="114"/>
      <c r="F38" s="122" t="s">
        <v>25</v>
      </c>
      <c r="G38" s="128">
        <f>SUM(G35:G37)</f>
        <v>11183157</v>
      </c>
      <c r="H38" s="6"/>
    </row>
    <row r="39" spans="1:8">
      <c r="A39" s="5"/>
      <c r="B39" s="6"/>
      <c r="C39" s="111"/>
      <c r="D39" s="111"/>
      <c r="E39" s="114"/>
      <c r="F39" s="117"/>
      <c r="G39" s="115"/>
      <c r="H39" s="6"/>
    </row>
    <row r="40" spans="1:8">
      <c r="A40" s="5"/>
      <c r="B40" s="6"/>
      <c r="C40" s="111"/>
      <c r="D40" s="111"/>
      <c r="E40" s="114"/>
      <c r="F40" s="118" t="s">
        <v>236</v>
      </c>
      <c r="G40" s="115"/>
      <c r="H40" s="6"/>
    </row>
    <row r="41" spans="1:8" ht="15.75">
      <c r="A41" s="5"/>
      <c r="B41" s="6"/>
      <c r="C41" s="111"/>
      <c r="D41" s="111"/>
      <c r="E41" s="114"/>
      <c r="F41" s="117" t="s">
        <v>233</v>
      </c>
      <c r="G41" s="129">
        <v>1620938</v>
      </c>
      <c r="H41" s="6"/>
    </row>
    <row r="42" spans="1:8" ht="15.75">
      <c r="A42" s="5"/>
      <c r="B42" s="6"/>
      <c r="C42" s="111"/>
      <c r="D42" s="111"/>
      <c r="E42" s="114"/>
      <c r="F42" s="117" t="s">
        <v>234</v>
      </c>
      <c r="G42" s="129">
        <v>1174500</v>
      </c>
      <c r="H42" s="6"/>
    </row>
    <row r="43" spans="1:8" ht="16.5" thickBot="1">
      <c r="A43" s="5"/>
      <c r="B43" s="6"/>
      <c r="C43" s="111"/>
      <c r="D43" s="111"/>
      <c r="E43" s="114"/>
      <c r="F43" s="117" t="s">
        <v>235</v>
      </c>
      <c r="G43" s="130">
        <v>56320099</v>
      </c>
      <c r="H43" s="6"/>
    </row>
    <row r="44" spans="1:8">
      <c r="A44" s="5"/>
      <c r="B44" s="6"/>
      <c r="C44" s="111"/>
      <c r="D44" s="111"/>
      <c r="E44" s="114"/>
      <c r="F44" s="122" t="s">
        <v>25</v>
      </c>
      <c r="G44" s="128">
        <f>SUM(G41:G43)</f>
        <v>59115537</v>
      </c>
      <c r="H44" s="6"/>
    </row>
    <row r="45" spans="1:8">
      <c r="A45" s="5"/>
      <c r="B45" s="6"/>
      <c r="C45" s="111"/>
      <c r="D45" s="111"/>
      <c r="E45" s="114"/>
      <c r="F45" s="122"/>
      <c r="G45" s="123"/>
      <c r="H45" s="6"/>
    </row>
    <row r="46" spans="1:8">
      <c r="A46" s="5"/>
      <c r="B46" s="6"/>
      <c r="C46" s="111"/>
      <c r="D46" s="111"/>
      <c r="E46" s="114"/>
      <c r="F46" s="122" t="s">
        <v>237</v>
      </c>
      <c r="G46" s="123"/>
      <c r="H46" s="116">
        <f>SUM(H26:H31)</f>
        <v>-48905530</v>
      </c>
    </row>
    <row r="47" spans="1:8">
      <c r="A47" s="5"/>
      <c r="B47" s="6"/>
      <c r="C47" s="111"/>
      <c r="D47" s="111"/>
      <c r="E47" s="114"/>
      <c r="F47" s="118"/>
      <c r="G47" s="115"/>
      <c r="H47" s="6"/>
    </row>
    <row r="48" spans="1:8">
      <c r="A48" s="5"/>
      <c r="B48" s="6" t="s">
        <v>41</v>
      </c>
      <c r="C48" s="111">
        <v>254231900</v>
      </c>
      <c r="D48" s="111">
        <v>0</v>
      </c>
      <c r="E48" s="114">
        <f t="shared" ref="E48:E54" si="0">C48-D48</f>
        <v>254231900</v>
      </c>
      <c r="F48" s="600" t="s">
        <v>238</v>
      </c>
      <c r="G48" s="601"/>
      <c r="H48" s="602"/>
    </row>
    <row r="49" spans="1:8">
      <c r="A49" s="5"/>
      <c r="B49" s="6"/>
      <c r="C49" s="111"/>
      <c r="D49" s="111"/>
      <c r="E49" s="114"/>
      <c r="F49" s="603"/>
      <c r="G49" s="604"/>
      <c r="H49" s="605"/>
    </row>
    <row r="50" spans="1:8">
      <c r="A50" s="5"/>
      <c r="B50" s="6"/>
      <c r="C50" s="111"/>
      <c r="D50" s="111"/>
      <c r="E50" s="114"/>
      <c r="F50" s="118"/>
      <c r="G50" s="115"/>
      <c r="H50" s="6"/>
    </row>
    <row r="51" spans="1:8">
      <c r="A51" s="5"/>
      <c r="B51" s="6" t="s">
        <v>207</v>
      </c>
      <c r="C51" s="111">
        <v>0</v>
      </c>
      <c r="D51" s="111">
        <v>428015947.97000003</v>
      </c>
      <c r="E51" s="114">
        <f t="shared" si="0"/>
        <v>-428015947.97000003</v>
      </c>
      <c r="F51" s="600" t="s">
        <v>239</v>
      </c>
      <c r="G51" s="601"/>
      <c r="H51" s="602"/>
    </row>
    <row r="52" spans="1:8">
      <c r="A52" s="5"/>
      <c r="B52" s="6"/>
      <c r="C52" s="111"/>
      <c r="D52" s="111"/>
      <c r="E52" s="114"/>
      <c r="F52" s="603"/>
      <c r="G52" s="604"/>
      <c r="H52" s="605"/>
    </row>
    <row r="53" spans="1:8">
      <c r="A53" s="5"/>
      <c r="B53" s="6"/>
      <c r="C53" s="111"/>
      <c r="D53" s="111"/>
      <c r="E53" s="114"/>
      <c r="F53" s="118"/>
      <c r="G53" s="115"/>
      <c r="H53" s="6"/>
    </row>
    <row r="54" spans="1:8">
      <c r="A54" s="5"/>
      <c r="B54" s="6" t="s">
        <v>208</v>
      </c>
      <c r="C54" s="111">
        <v>0</v>
      </c>
      <c r="D54" s="111">
        <v>0</v>
      </c>
      <c r="E54" s="114">
        <f t="shared" si="0"/>
        <v>0</v>
      </c>
      <c r="F54" s="118"/>
      <c r="G54" s="115"/>
      <c r="H54" s="6"/>
    </row>
    <row r="55" spans="1:8">
      <c r="A55" s="598" t="s">
        <v>240</v>
      </c>
      <c r="B55" s="599"/>
      <c r="C55" s="111">
        <f>SUM(C14:C54)</f>
        <v>15678235416</v>
      </c>
      <c r="D55" s="111">
        <f>SUM(D14:D54)</f>
        <v>15919614366.969999</v>
      </c>
      <c r="E55" s="114">
        <f>C55-D55</f>
        <v>-241378950.96999931</v>
      </c>
      <c r="F55" s="112"/>
      <c r="G55" s="113"/>
      <c r="H55" s="6"/>
    </row>
    <row r="56" spans="1:8">
      <c r="A56" s="5"/>
      <c r="B56" s="6"/>
      <c r="C56" s="111"/>
      <c r="D56" s="111"/>
      <c r="E56" s="111"/>
      <c r="F56" s="112"/>
      <c r="G56" s="113"/>
      <c r="H56" s="6"/>
    </row>
    <row r="57" spans="1:8" ht="15.75">
      <c r="A57" s="606" t="s">
        <v>241</v>
      </c>
      <c r="B57" s="607"/>
      <c r="C57" s="131">
        <f>C12-C55</f>
        <v>-15678235416</v>
      </c>
      <c r="D57" s="131">
        <f>D12-D55</f>
        <v>-15919614366.969999</v>
      </c>
      <c r="E57" s="131">
        <f>E12-E55</f>
        <v>241378950.96999931</v>
      </c>
      <c r="F57" s="132"/>
      <c r="G57" s="133"/>
      <c r="H57" s="134"/>
    </row>
    <row r="58" spans="1:8">
      <c r="C58" s="108"/>
      <c r="D58" s="108"/>
      <c r="E58" s="108"/>
      <c r="F58" s="108"/>
      <c r="G58" s="108"/>
    </row>
    <row r="59" spans="1:8">
      <c r="C59" s="108"/>
      <c r="D59" s="108"/>
      <c r="E59" s="135"/>
      <c r="F59" s="135"/>
      <c r="G59" s="505" t="s">
        <v>448</v>
      </c>
      <c r="H59" s="505"/>
    </row>
    <row r="60" spans="1:8">
      <c r="C60" s="108"/>
      <c r="D60" s="108"/>
      <c r="E60" s="135"/>
      <c r="F60" s="135"/>
      <c r="G60" s="506" t="s">
        <v>441</v>
      </c>
      <c r="H60" s="506"/>
    </row>
    <row r="61" spans="1:8">
      <c r="C61" s="108"/>
      <c r="D61" s="108"/>
      <c r="E61" s="135"/>
      <c r="F61" s="135"/>
      <c r="G61" s="505"/>
      <c r="H61" s="505"/>
    </row>
    <row r="62" spans="1:8">
      <c r="C62" s="108"/>
      <c r="D62" s="108"/>
      <c r="E62" s="108"/>
      <c r="F62" s="108"/>
      <c r="H62" s="1"/>
    </row>
    <row r="63" spans="1:8">
      <c r="C63" s="108"/>
      <c r="D63" s="108"/>
      <c r="E63" s="108"/>
      <c r="F63" s="108"/>
      <c r="H63" s="1"/>
    </row>
    <row r="64" spans="1:8">
      <c r="C64" s="108"/>
      <c r="D64" s="108"/>
      <c r="E64" s="108"/>
      <c r="F64" s="108"/>
      <c r="H64" s="1"/>
    </row>
    <row r="65" spans="3:8">
      <c r="C65" s="108"/>
      <c r="D65" s="108"/>
      <c r="E65" s="136"/>
      <c r="F65" s="136"/>
      <c r="G65" s="506" t="s">
        <v>446</v>
      </c>
      <c r="H65" s="506"/>
    </row>
    <row r="66" spans="3:8">
      <c r="C66" s="108"/>
      <c r="D66" s="108"/>
      <c r="E66" s="137"/>
      <c r="F66" s="137"/>
      <c r="G66" s="504" t="s">
        <v>18</v>
      </c>
      <c r="H66" s="504"/>
    </row>
    <row r="67" spans="3:8">
      <c r="C67" s="108"/>
      <c r="D67" s="108"/>
      <c r="E67" s="137"/>
      <c r="F67" s="137"/>
      <c r="G67" s="504" t="s">
        <v>447</v>
      </c>
      <c r="H67" s="504"/>
    </row>
    <row r="68" spans="3:8">
      <c r="C68" s="108"/>
      <c r="D68" s="108"/>
      <c r="E68" s="108"/>
      <c r="F68" s="108"/>
      <c r="G68" s="108"/>
    </row>
  </sheetData>
  <mergeCells count="16">
    <mergeCell ref="G67:H67"/>
    <mergeCell ref="G59:H59"/>
    <mergeCell ref="G60:H60"/>
    <mergeCell ref="G61:H61"/>
    <mergeCell ref="G65:H65"/>
    <mergeCell ref="G66:H66"/>
    <mergeCell ref="F48:H49"/>
    <mergeCell ref="F51:H52"/>
    <mergeCell ref="A55:B55"/>
    <mergeCell ref="A57:B57"/>
    <mergeCell ref="A1:H1"/>
    <mergeCell ref="A3:H3"/>
    <mergeCell ref="A4:H4"/>
    <mergeCell ref="A6:B6"/>
    <mergeCell ref="F6:H6"/>
    <mergeCell ref="A12:B1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B050"/>
  </sheetPr>
  <dimension ref="A1:H175"/>
  <sheetViews>
    <sheetView workbookViewId="0">
      <selection activeCell="F15" sqref="F15"/>
    </sheetView>
  </sheetViews>
  <sheetFormatPr defaultRowHeight="15"/>
  <cols>
    <col min="1" max="1" width="14.5703125" style="276" customWidth="1"/>
    <col min="2" max="2" width="5.28515625" customWidth="1"/>
    <col min="3" max="3" width="59.85546875" customWidth="1"/>
    <col min="4" max="4" width="18.42578125" customWidth="1"/>
    <col min="5" max="5" width="18.5703125" customWidth="1"/>
    <col min="6" max="7" width="17" style="108" customWidth="1"/>
    <col min="9" max="9" width="12.7109375" bestFit="1" customWidth="1"/>
  </cols>
  <sheetData>
    <row r="1" spans="1:7">
      <c r="A1" s="546" t="s">
        <v>242</v>
      </c>
      <c r="B1" s="546"/>
      <c r="C1" s="546"/>
      <c r="D1" s="546"/>
      <c r="E1" s="546"/>
      <c r="F1" s="546"/>
      <c r="G1" s="546"/>
    </row>
    <row r="3" spans="1:7" ht="18.75">
      <c r="A3" s="571" t="s">
        <v>506</v>
      </c>
      <c r="B3" s="571"/>
      <c r="C3" s="571"/>
      <c r="D3" s="571"/>
      <c r="E3" s="571"/>
      <c r="F3" s="571"/>
      <c r="G3" s="571"/>
    </row>
    <row r="4" spans="1:7" ht="18.75">
      <c r="A4" s="571" t="s">
        <v>439</v>
      </c>
      <c r="B4" s="571"/>
      <c r="C4" s="571"/>
      <c r="D4" s="571"/>
      <c r="E4" s="571"/>
      <c r="F4" s="571"/>
      <c r="G4" s="571"/>
    </row>
    <row r="6" spans="1:7" s="140" customFormat="1" ht="18.75">
      <c r="A6" s="138" t="s">
        <v>243</v>
      </c>
      <c r="B6" s="609" t="s">
        <v>54</v>
      </c>
      <c r="C6" s="610"/>
      <c r="D6" s="611"/>
      <c r="E6" s="139" t="s">
        <v>244</v>
      </c>
      <c r="F6" s="109" t="s">
        <v>245</v>
      </c>
      <c r="G6" s="109" t="s">
        <v>246</v>
      </c>
    </row>
    <row r="7" spans="1:7" ht="18.75">
      <c r="A7" s="141"/>
      <c r="B7" s="142" t="s">
        <v>507</v>
      </c>
      <c r="C7" s="143"/>
      <c r="D7" s="144"/>
      <c r="E7" s="49"/>
      <c r="F7" s="145"/>
      <c r="G7" s="145"/>
    </row>
    <row r="8" spans="1:7" ht="15.75">
      <c r="A8" s="146">
        <v>42551</v>
      </c>
      <c r="B8" s="147" t="s">
        <v>247</v>
      </c>
      <c r="C8" s="148"/>
      <c r="D8" s="149"/>
      <c r="E8" s="147" t="s">
        <v>248</v>
      </c>
      <c r="F8" s="150">
        <v>8391350</v>
      </c>
      <c r="G8" s="150"/>
    </row>
    <row r="9" spans="1:7" ht="15.75">
      <c r="A9" s="151"/>
      <c r="B9" s="148"/>
      <c r="C9" s="152" t="s">
        <v>249</v>
      </c>
      <c r="D9" s="153"/>
      <c r="E9" s="147" t="s">
        <v>250</v>
      </c>
      <c r="F9" s="150"/>
      <c r="G9" s="150">
        <f>F8</f>
        <v>8391350</v>
      </c>
    </row>
    <row r="10" spans="1:7" ht="15.75">
      <c r="A10" s="154"/>
      <c r="B10" s="155"/>
      <c r="C10" s="152"/>
      <c r="D10" s="153"/>
      <c r="E10" s="147"/>
      <c r="F10" s="150"/>
      <c r="G10" s="150"/>
    </row>
    <row r="11" spans="1:7" ht="15.75">
      <c r="A11" s="154"/>
      <c r="B11" s="156" t="s">
        <v>251</v>
      </c>
      <c r="C11" s="157"/>
      <c r="D11" s="158"/>
      <c r="E11" s="147"/>
      <c r="F11" s="150"/>
      <c r="G11" s="150"/>
    </row>
    <row r="12" spans="1:7" ht="15.75">
      <c r="A12" s="154"/>
      <c r="B12" s="159" t="s">
        <v>252</v>
      </c>
      <c r="C12" s="160"/>
      <c r="D12" s="161"/>
      <c r="E12" s="147"/>
      <c r="F12" s="150"/>
      <c r="G12" s="150"/>
    </row>
    <row r="13" spans="1:7" ht="15.75">
      <c r="A13" s="154"/>
      <c r="B13" s="159" t="s">
        <v>253</v>
      </c>
      <c r="C13" s="162"/>
      <c r="D13" s="163">
        <v>20198300</v>
      </c>
      <c r="E13" s="147"/>
      <c r="F13" s="150"/>
      <c r="G13" s="150"/>
    </row>
    <row r="14" spans="1:7" ht="15.75">
      <c r="A14" s="154"/>
      <c r="B14" s="159" t="s">
        <v>254</v>
      </c>
      <c r="C14" s="162"/>
      <c r="D14" s="164">
        <v>11806950</v>
      </c>
      <c r="E14" s="147"/>
      <c r="F14" s="150"/>
      <c r="G14" s="150"/>
    </row>
    <row r="15" spans="1:7" ht="15.75">
      <c r="A15" s="154"/>
      <c r="B15" s="165" t="s">
        <v>255</v>
      </c>
      <c r="C15" s="162"/>
      <c r="D15" s="166">
        <f>D13-D14</f>
        <v>8391350</v>
      </c>
      <c r="E15" s="147"/>
      <c r="F15" s="150"/>
      <c r="G15" s="150"/>
    </row>
    <row r="16" spans="1:7" ht="15.75">
      <c r="A16" s="154"/>
      <c r="B16" s="155"/>
      <c r="C16" s="152"/>
      <c r="D16" s="153"/>
      <c r="E16" s="147"/>
      <c r="F16" s="150"/>
      <c r="G16" s="150"/>
    </row>
    <row r="17" spans="1:7">
      <c r="A17" s="154"/>
      <c r="B17" s="155"/>
      <c r="C17" s="167"/>
      <c r="D17" s="168"/>
      <c r="E17" s="169"/>
      <c r="F17" s="170"/>
      <c r="G17" s="170"/>
    </row>
    <row r="18" spans="1:7" ht="15.75">
      <c r="A18" s="146">
        <v>42551</v>
      </c>
      <c r="B18" s="171" t="s">
        <v>256</v>
      </c>
      <c r="C18" s="172"/>
      <c r="D18" s="173"/>
      <c r="E18" s="174" t="s">
        <v>257</v>
      </c>
      <c r="F18" s="150">
        <f>SUM(G19:G21)</f>
        <v>11183157</v>
      </c>
      <c r="G18" s="150"/>
    </row>
    <row r="19" spans="1:7" ht="15.75">
      <c r="A19" s="154"/>
      <c r="B19" s="171"/>
      <c r="C19" s="175" t="s">
        <v>258</v>
      </c>
      <c r="D19" s="176"/>
      <c r="E19" s="177" t="s">
        <v>259</v>
      </c>
      <c r="F19" s="150"/>
      <c r="G19" s="150">
        <v>1416513</v>
      </c>
    </row>
    <row r="20" spans="1:7" ht="15.75">
      <c r="A20" s="154"/>
      <c r="B20" s="171"/>
      <c r="C20" s="175" t="s">
        <v>260</v>
      </c>
      <c r="D20" s="176"/>
      <c r="E20" s="177" t="s">
        <v>261</v>
      </c>
      <c r="F20" s="150"/>
      <c r="G20" s="150">
        <v>2572250</v>
      </c>
    </row>
    <row r="21" spans="1:7" ht="15.75">
      <c r="A21" s="154"/>
      <c r="B21" s="171"/>
      <c r="C21" s="175" t="s">
        <v>262</v>
      </c>
      <c r="D21" s="176"/>
      <c r="E21" s="177" t="s">
        <v>263</v>
      </c>
      <c r="F21" s="150"/>
      <c r="G21" s="150">
        <v>7194394</v>
      </c>
    </row>
    <row r="22" spans="1:7" ht="15.75">
      <c r="A22" s="154"/>
      <c r="B22" s="171"/>
      <c r="C22" s="175"/>
      <c r="D22" s="176"/>
      <c r="E22" s="177"/>
      <c r="F22" s="150"/>
      <c r="G22" s="150"/>
    </row>
    <row r="23" spans="1:7" ht="15.75">
      <c r="A23" s="154"/>
      <c r="B23" s="156" t="s">
        <v>251</v>
      </c>
      <c r="C23" s="178"/>
      <c r="D23" s="179"/>
      <c r="E23" s="177"/>
      <c r="F23" s="150"/>
      <c r="G23" s="150"/>
    </row>
    <row r="24" spans="1:7" ht="15.75">
      <c r="A24" s="154"/>
      <c r="B24" s="159" t="s">
        <v>264</v>
      </c>
      <c r="C24" s="178"/>
      <c r="D24" s="179"/>
      <c r="E24" s="177"/>
      <c r="F24" s="150"/>
      <c r="G24" s="150"/>
    </row>
    <row r="25" spans="1:7" ht="15.75">
      <c r="A25" s="154"/>
      <c r="B25" s="159" t="s">
        <v>265</v>
      </c>
      <c r="C25" s="178"/>
      <c r="D25" s="163">
        <f>G19</f>
        <v>1416513</v>
      </c>
      <c r="E25" s="177"/>
      <c r="F25" s="150"/>
      <c r="G25" s="150"/>
    </row>
    <row r="26" spans="1:7" ht="15.75">
      <c r="A26" s="154"/>
      <c r="B26" s="159" t="s">
        <v>266</v>
      </c>
      <c r="C26" s="178"/>
      <c r="D26" s="163">
        <f>G20</f>
        <v>2572250</v>
      </c>
      <c r="E26" s="177"/>
      <c r="F26" s="150"/>
      <c r="G26" s="150"/>
    </row>
    <row r="27" spans="1:7" ht="15.75">
      <c r="A27" s="154"/>
      <c r="B27" s="159" t="s">
        <v>267</v>
      </c>
      <c r="C27" s="178"/>
      <c r="D27" s="164">
        <f>G21</f>
        <v>7194394</v>
      </c>
      <c r="E27" s="177"/>
      <c r="F27" s="150"/>
      <c r="G27" s="150"/>
    </row>
    <row r="28" spans="1:7" ht="15.75">
      <c r="A28" s="154"/>
      <c r="B28" s="165" t="s">
        <v>268</v>
      </c>
      <c r="C28" s="178"/>
      <c r="D28" s="166">
        <f>SUM(D25:D27)</f>
        <v>11183157</v>
      </c>
      <c r="E28" s="177"/>
      <c r="F28" s="150"/>
      <c r="G28" s="150"/>
    </row>
    <row r="29" spans="1:7" ht="15.75">
      <c r="A29" s="154"/>
      <c r="B29" s="171"/>
      <c r="C29" s="175"/>
      <c r="D29" s="176"/>
      <c r="E29" s="177"/>
      <c r="F29" s="150"/>
      <c r="G29" s="150"/>
    </row>
    <row r="30" spans="1:7">
      <c r="A30" s="154"/>
      <c r="B30" s="155"/>
      <c r="C30" s="167"/>
      <c r="D30" s="168"/>
      <c r="E30" s="169"/>
      <c r="F30" s="170"/>
      <c r="G30" s="170"/>
    </row>
    <row r="31" spans="1:7" ht="15.75">
      <c r="A31" s="146">
        <v>42551</v>
      </c>
      <c r="B31" s="180" t="s">
        <v>269</v>
      </c>
      <c r="C31" s="152"/>
      <c r="D31" s="153"/>
      <c r="E31" s="147" t="s">
        <v>270</v>
      </c>
      <c r="F31" s="150">
        <v>21623383</v>
      </c>
      <c r="G31" s="150"/>
    </row>
    <row r="32" spans="1:7" ht="15.75">
      <c r="A32" s="154"/>
      <c r="B32" s="180"/>
      <c r="C32" s="152" t="s">
        <v>271</v>
      </c>
      <c r="D32" s="153"/>
      <c r="E32" s="147" t="s">
        <v>272</v>
      </c>
      <c r="F32" s="150"/>
      <c r="G32" s="150">
        <f>F31</f>
        <v>21623383</v>
      </c>
    </row>
    <row r="33" spans="1:7" ht="15.75">
      <c r="A33" s="154"/>
      <c r="B33" s="180"/>
      <c r="C33" s="152"/>
      <c r="D33" s="153"/>
      <c r="E33" s="147"/>
      <c r="F33" s="150"/>
      <c r="G33" s="150"/>
    </row>
    <row r="34" spans="1:7" ht="15.75">
      <c r="A34" s="154"/>
      <c r="B34" s="156" t="s">
        <v>251</v>
      </c>
      <c r="C34" s="181"/>
      <c r="D34" s="182"/>
      <c r="E34" s="147"/>
      <c r="F34" s="150"/>
      <c r="G34" s="150"/>
    </row>
    <row r="35" spans="1:7" ht="15.75">
      <c r="A35" s="154"/>
      <c r="B35" s="159" t="s">
        <v>273</v>
      </c>
      <c r="C35" s="183"/>
      <c r="D35" s="182"/>
      <c r="E35" s="147"/>
      <c r="F35" s="150"/>
      <c r="G35" s="150"/>
    </row>
    <row r="36" spans="1:7" ht="15.75">
      <c r="A36" s="154"/>
      <c r="B36" s="184" t="s">
        <v>274</v>
      </c>
      <c r="C36" s="185"/>
      <c r="D36" s="182"/>
      <c r="E36" s="147"/>
      <c r="F36" s="150"/>
      <c r="G36" s="150"/>
    </row>
    <row r="37" spans="1:7" ht="15.75">
      <c r="A37" s="154"/>
      <c r="B37" s="159" t="s">
        <v>275</v>
      </c>
      <c r="C37" s="185"/>
      <c r="D37" s="186">
        <f>43246765*9/12</f>
        <v>32435073.75</v>
      </c>
      <c r="E37" s="147"/>
      <c r="F37" s="150"/>
      <c r="G37" s="150"/>
    </row>
    <row r="38" spans="1:7" ht="15.75">
      <c r="A38" s="154"/>
      <c r="B38" s="159" t="s">
        <v>276</v>
      </c>
      <c r="C38" s="183"/>
      <c r="D38" s="187">
        <f>43246765*6/12</f>
        <v>21623382.5</v>
      </c>
      <c r="E38" s="147"/>
      <c r="F38" s="150"/>
      <c r="G38" s="150"/>
    </row>
    <row r="39" spans="1:7" ht="15.75">
      <c r="A39" s="154"/>
      <c r="B39" s="165" t="s">
        <v>277</v>
      </c>
      <c r="C39" s="188"/>
      <c r="D39" s="189">
        <f>D37-D38</f>
        <v>10811691.25</v>
      </c>
      <c r="E39" s="147"/>
      <c r="F39" s="150"/>
      <c r="G39" s="150"/>
    </row>
    <row r="40" spans="1:7">
      <c r="A40" s="154"/>
      <c r="B40" s="155"/>
      <c r="C40" s="167"/>
      <c r="D40" s="168"/>
      <c r="E40" s="169"/>
      <c r="F40" s="170"/>
      <c r="G40" s="170"/>
    </row>
    <row r="41" spans="1:7" ht="15.75">
      <c r="A41" s="146">
        <v>42551</v>
      </c>
      <c r="B41" s="180" t="s">
        <v>278</v>
      </c>
      <c r="C41" s="152"/>
      <c r="D41" s="153"/>
      <c r="E41" s="147" t="s">
        <v>279</v>
      </c>
      <c r="F41" s="150">
        <v>332848259</v>
      </c>
      <c r="G41" s="150"/>
    </row>
    <row r="42" spans="1:7" ht="15.75">
      <c r="A42" s="154"/>
      <c r="B42" s="180"/>
      <c r="C42" s="152" t="s">
        <v>280</v>
      </c>
      <c r="D42" s="153"/>
      <c r="E42" s="147" t="s">
        <v>281</v>
      </c>
      <c r="F42" s="150"/>
      <c r="G42" s="150">
        <f>F41</f>
        <v>332848259</v>
      </c>
    </row>
    <row r="43" spans="1:7" ht="15.75">
      <c r="A43" s="154"/>
      <c r="B43" s="180"/>
      <c r="C43" s="152"/>
      <c r="D43" s="153"/>
      <c r="E43" s="147"/>
      <c r="F43" s="150"/>
      <c r="G43" s="150"/>
    </row>
    <row r="44" spans="1:7" ht="15.75">
      <c r="A44" s="154"/>
      <c r="B44" s="156" t="s">
        <v>251</v>
      </c>
      <c r="C44" s="181"/>
      <c r="D44" s="182"/>
      <c r="E44" s="147"/>
      <c r="F44" s="150"/>
      <c r="G44" s="150"/>
    </row>
    <row r="45" spans="1:7" ht="15.75">
      <c r="A45" s="154"/>
      <c r="B45" s="612" t="s">
        <v>282</v>
      </c>
      <c r="C45" s="613"/>
      <c r="D45" s="182"/>
      <c r="E45" s="147"/>
      <c r="F45" s="150"/>
      <c r="G45" s="150"/>
    </row>
    <row r="46" spans="1:7" ht="15.75">
      <c r="A46" s="154"/>
      <c r="B46" s="190" t="s">
        <v>283</v>
      </c>
      <c r="C46" s="181"/>
      <c r="D46" s="191">
        <v>166495655</v>
      </c>
      <c r="E46" s="147"/>
      <c r="F46" s="150"/>
      <c r="G46" s="150"/>
    </row>
    <row r="47" spans="1:7" ht="15.75">
      <c r="A47" s="154"/>
      <c r="B47" s="192" t="s">
        <v>284</v>
      </c>
      <c r="C47" s="181"/>
      <c r="D47" s="193">
        <v>166352604</v>
      </c>
      <c r="E47" s="147"/>
      <c r="F47" s="150"/>
      <c r="G47" s="150"/>
    </row>
    <row r="48" spans="1:7" ht="15.75">
      <c r="A48" s="154"/>
      <c r="B48" s="159"/>
      <c r="C48" s="181"/>
      <c r="D48" s="194">
        <f>SUM(D46:D47)</f>
        <v>332848259</v>
      </c>
      <c r="E48" s="147"/>
      <c r="F48" s="150"/>
      <c r="G48" s="150"/>
    </row>
    <row r="49" spans="1:7" ht="15.75">
      <c r="A49" s="154"/>
      <c r="B49" s="180"/>
      <c r="C49" s="152"/>
      <c r="D49" s="153"/>
      <c r="E49" s="147"/>
      <c r="F49" s="150"/>
      <c r="G49" s="150"/>
    </row>
    <row r="50" spans="1:7" ht="15.75">
      <c r="A50" s="146">
        <v>42551</v>
      </c>
      <c r="B50" s="195" t="s">
        <v>285</v>
      </c>
      <c r="C50" s="196"/>
      <c r="D50" s="197"/>
      <c r="E50" s="198" t="s">
        <v>286</v>
      </c>
      <c r="F50" s="199">
        <f>G51+G52</f>
        <v>6292000</v>
      </c>
      <c r="G50" s="199"/>
    </row>
    <row r="51" spans="1:7" ht="15.75">
      <c r="A51" s="154"/>
      <c r="B51" s="195"/>
      <c r="C51" s="196" t="s">
        <v>287</v>
      </c>
      <c r="D51" s="197"/>
      <c r="E51" s="198" t="s">
        <v>288</v>
      </c>
      <c r="F51" s="199"/>
      <c r="G51" s="199">
        <v>4923600</v>
      </c>
    </row>
    <row r="52" spans="1:7" ht="15.75">
      <c r="A52" s="154"/>
      <c r="B52" s="195"/>
      <c r="C52" s="196" t="s">
        <v>289</v>
      </c>
      <c r="D52" s="197"/>
      <c r="E52" s="198" t="s">
        <v>290</v>
      </c>
      <c r="F52" s="199"/>
      <c r="G52" s="199">
        <v>1368400</v>
      </c>
    </row>
    <row r="53" spans="1:7" ht="15.75">
      <c r="A53" s="154"/>
      <c r="B53" s="195"/>
      <c r="C53" s="196"/>
      <c r="D53" s="197"/>
      <c r="E53" s="198"/>
      <c r="F53" s="199"/>
      <c r="G53" s="199"/>
    </row>
    <row r="54" spans="1:7" ht="15.75">
      <c r="A54" s="154"/>
      <c r="B54" s="156" t="s">
        <v>251</v>
      </c>
      <c r="C54" s="200"/>
      <c r="D54" s="201"/>
      <c r="E54" s="198"/>
      <c r="F54" s="199"/>
      <c r="G54" s="199"/>
    </row>
    <row r="55" spans="1:7" ht="15.75">
      <c r="A55" s="154"/>
      <c r="B55" s="202" t="s">
        <v>291</v>
      </c>
      <c r="C55" s="200"/>
      <c r="D55" s="201"/>
      <c r="E55" s="198"/>
      <c r="F55" s="199"/>
      <c r="G55" s="199"/>
    </row>
    <row r="56" spans="1:7" ht="15.75">
      <c r="A56" s="154"/>
      <c r="B56" s="202" t="s">
        <v>292</v>
      </c>
      <c r="C56" s="200"/>
      <c r="D56" s="201"/>
      <c r="E56" s="198"/>
      <c r="F56" s="199"/>
      <c r="G56" s="199"/>
    </row>
    <row r="57" spans="1:7" ht="15.75">
      <c r="A57" s="154"/>
      <c r="B57" s="203" t="s">
        <v>293</v>
      </c>
      <c r="C57" s="200"/>
      <c r="D57" s="204">
        <v>2200000</v>
      </c>
      <c r="E57" s="198"/>
      <c r="F57" s="199"/>
      <c r="G57" s="199"/>
    </row>
    <row r="58" spans="1:7" ht="15.75">
      <c r="A58" s="154"/>
      <c r="B58" s="205" t="s">
        <v>294</v>
      </c>
      <c r="C58" s="200"/>
      <c r="D58" s="206">
        <v>4092000</v>
      </c>
      <c r="E58" s="198"/>
      <c r="F58" s="199"/>
      <c r="G58" s="199"/>
    </row>
    <row r="59" spans="1:7" ht="15.75">
      <c r="A59" s="154"/>
      <c r="B59" s="207" t="s">
        <v>295</v>
      </c>
      <c r="C59" s="200"/>
      <c r="D59" s="208">
        <f>SUM(D57:D58)</f>
        <v>6292000</v>
      </c>
      <c r="E59" s="198"/>
      <c r="F59" s="199"/>
      <c r="G59" s="199"/>
    </row>
    <row r="60" spans="1:7">
      <c r="A60" s="154"/>
      <c r="B60" s="209" t="s">
        <v>296</v>
      </c>
      <c r="C60" s="162"/>
      <c r="D60" s="206">
        <v>-1368400</v>
      </c>
      <c r="E60" s="169"/>
      <c r="F60" s="170"/>
      <c r="G60" s="170"/>
    </row>
    <row r="61" spans="1:7">
      <c r="A61" s="154"/>
      <c r="B61" s="210" t="s">
        <v>287</v>
      </c>
      <c r="C61" s="211"/>
      <c r="D61" s="212">
        <f>D59+D60</f>
        <v>4923600</v>
      </c>
      <c r="E61" s="169"/>
      <c r="F61" s="170"/>
      <c r="G61" s="170"/>
    </row>
    <row r="62" spans="1:7" ht="15.75">
      <c r="A62" s="154"/>
      <c r="B62" s="213"/>
      <c r="C62" s="214"/>
      <c r="D62" s="215"/>
      <c r="E62" s="169"/>
      <c r="F62" s="170"/>
      <c r="G62" s="170"/>
    </row>
    <row r="63" spans="1:7" s="222" customFormat="1" ht="15.75">
      <c r="A63" s="216"/>
      <c r="B63" s="217" t="s">
        <v>297</v>
      </c>
      <c r="C63" s="218"/>
      <c r="D63" s="219"/>
      <c r="E63" s="220"/>
      <c r="F63" s="221">
        <f>SUM(F8:F61)</f>
        <v>380338149</v>
      </c>
      <c r="G63" s="221">
        <f>SUM(G8:G61)</f>
        <v>380338149</v>
      </c>
    </row>
    <row r="64" spans="1:7" ht="15.75">
      <c r="A64" s="154"/>
      <c r="B64" s="213"/>
      <c r="C64" s="214"/>
      <c r="D64" s="215"/>
      <c r="E64" s="169"/>
      <c r="F64" s="170"/>
      <c r="G64" s="170"/>
    </row>
    <row r="65" spans="1:8" ht="18.75">
      <c r="A65" s="154"/>
      <c r="B65" s="223" t="s">
        <v>508</v>
      </c>
      <c r="C65" s="224"/>
      <c r="D65" s="225"/>
      <c r="E65" s="169"/>
      <c r="F65" s="170"/>
      <c r="G65" s="170"/>
    </row>
    <row r="66" spans="1:8" s="226" customFormat="1" ht="15.75">
      <c r="A66" s="146" t="s">
        <v>298</v>
      </c>
      <c r="B66" s="180" t="s">
        <v>249</v>
      </c>
      <c r="C66" s="152"/>
      <c r="D66" s="153"/>
      <c r="E66" s="147" t="s">
        <v>250</v>
      </c>
      <c r="F66" s="150">
        <f>19225150-11806950</f>
        <v>7418200</v>
      </c>
      <c r="G66" s="150"/>
    </row>
    <row r="67" spans="1:8" s="226" customFormat="1" ht="15.75">
      <c r="A67" s="146"/>
      <c r="B67" s="180"/>
      <c r="C67" s="152" t="s">
        <v>247</v>
      </c>
      <c r="D67" s="153"/>
      <c r="E67" s="147" t="s">
        <v>248</v>
      </c>
      <c r="F67" s="150"/>
      <c r="G67" s="150">
        <f>F66</f>
        <v>7418200</v>
      </c>
    </row>
    <row r="68" spans="1:8" ht="15.75">
      <c r="A68" s="154"/>
      <c r="B68" s="155"/>
      <c r="C68" s="167"/>
      <c r="D68" s="168"/>
      <c r="E68" s="169"/>
      <c r="F68" s="170"/>
      <c r="G68" s="170"/>
      <c r="H68" s="226"/>
    </row>
    <row r="69" spans="1:8" ht="15.75">
      <c r="A69" s="154"/>
      <c r="B69" s="156" t="s">
        <v>251</v>
      </c>
      <c r="C69" s="162"/>
      <c r="D69" s="227"/>
      <c r="E69" s="169"/>
      <c r="F69" s="170"/>
      <c r="G69" s="170"/>
      <c r="H69" s="226"/>
    </row>
    <row r="70" spans="1:8" ht="15.75">
      <c r="A70" s="154"/>
      <c r="B70" s="228" t="s">
        <v>252</v>
      </c>
      <c r="C70" s="162"/>
      <c r="D70" s="227"/>
      <c r="E70" s="169"/>
      <c r="F70" s="170"/>
      <c r="G70" s="170"/>
      <c r="H70" s="226"/>
    </row>
    <row r="71" spans="1:8" ht="15.75">
      <c r="A71" s="154"/>
      <c r="B71" s="156" t="s">
        <v>299</v>
      </c>
      <c r="C71" s="162"/>
      <c r="D71" s="229">
        <v>19225150</v>
      </c>
      <c r="E71" s="169"/>
      <c r="F71" s="170"/>
      <c r="G71" s="170"/>
      <c r="H71" s="226"/>
    </row>
    <row r="72" spans="1:8" ht="15.75">
      <c r="A72" s="154"/>
      <c r="B72" s="156" t="s">
        <v>300</v>
      </c>
      <c r="C72" s="162"/>
      <c r="D72" s="230">
        <v>11806950</v>
      </c>
      <c r="E72" s="169"/>
      <c r="F72" s="170"/>
      <c r="G72" s="170"/>
      <c r="H72" s="226"/>
    </row>
    <row r="73" spans="1:8" ht="15.75">
      <c r="A73" s="154"/>
      <c r="B73" s="228" t="s">
        <v>255</v>
      </c>
      <c r="C73" s="162"/>
      <c r="D73" s="231">
        <f>D71-D72</f>
        <v>7418200</v>
      </c>
      <c r="E73" s="169"/>
      <c r="F73" s="170"/>
      <c r="G73" s="170"/>
      <c r="H73" s="226"/>
    </row>
    <row r="74" spans="1:8" ht="15.75">
      <c r="A74" s="154"/>
      <c r="B74" s="232"/>
      <c r="C74" s="224"/>
      <c r="D74" s="225"/>
      <c r="E74" s="169"/>
      <c r="F74" s="170"/>
      <c r="G74" s="170"/>
      <c r="H74" s="226"/>
    </row>
    <row r="75" spans="1:8" s="226" customFormat="1" ht="15.75">
      <c r="A75" s="146" t="s">
        <v>298</v>
      </c>
      <c r="B75" s="180" t="s">
        <v>258</v>
      </c>
      <c r="C75" s="152"/>
      <c r="D75" s="153"/>
      <c r="E75" s="147" t="s">
        <v>259</v>
      </c>
      <c r="F75" s="150">
        <v>1620938</v>
      </c>
      <c r="G75" s="150"/>
    </row>
    <row r="76" spans="1:8" s="226" customFormat="1" ht="15.75">
      <c r="A76" s="146"/>
      <c r="B76" s="180" t="s">
        <v>260</v>
      </c>
      <c r="C76" s="152"/>
      <c r="D76" s="153"/>
      <c r="E76" s="147" t="s">
        <v>261</v>
      </c>
      <c r="F76" s="150">
        <v>1174500</v>
      </c>
      <c r="G76" s="150"/>
    </row>
    <row r="77" spans="1:8" s="226" customFormat="1" ht="15.75">
      <c r="A77" s="146"/>
      <c r="B77" s="180" t="s">
        <v>262</v>
      </c>
      <c r="C77" s="152"/>
      <c r="D77" s="153"/>
      <c r="E77" s="147" t="s">
        <v>263</v>
      </c>
      <c r="F77" s="150">
        <v>56320099</v>
      </c>
      <c r="G77" s="150"/>
    </row>
    <row r="78" spans="1:8" s="226" customFormat="1" ht="15.75">
      <c r="A78" s="146"/>
      <c r="B78" s="180"/>
      <c r="C78" s="152" t="s">
        <v>256</v>
      </c>
      <c r="D78" s="153"/>
      <c r="E78" s="147" t="s">
        <v>257</v>
      </c>
      <c r="F78" s="150"/>
      <c r="G78" s="150">
        <f>SUM(F75:F77)</f>
        <v>59115537</v>
      </c>
    </row>
    <row r="79" spans="1:8" ht="15.75">
      <c r="A79" s="154"/>
      <c r="B79" s="155"/>
      <c r="C79" s="167"/>
      <c r="D79" s="168"/>
      <c r="E79" s="169"/>
      <c r="F79" s="170"/>
      <c r="G79" s="170"/>
      <c r="H79" s="226"/>
    </row>
    <row r="80" spans="1:8" ht="15.75">
      <c r="A80" s="154"/>
      <c r="B80" s="156" t="s">
        <v>251</v>
      </c>
      <c r="C80" s="162"/>
      <c r="D80" s="233"/>
      <c r="E80" s="169"/>
      <c r="F80" s="170"/>
      <c r="G80" s="170"/>
      <c r="H80" s="226"/>
    </row>
    <row r="81" spans="1:8" ht="15.75">
      <c r="A81" s="154"/>
      <c r="B81" s="228" t="s">
        <v>301</v>
      </c>
      <c r="C81" s="162"/>
      <c r="D81" s="233"/>
      <c r="E81" s="169"/>
      <c r="F81" s="170"/>
      <c r="G81" s="170"/>
      <c r="H81" s="226"/>
    </row>
    <row r="82" spans="1:8" ht="15.75">
      <c r="A82" s="154"/>
      <c r="B82" s="156" t="s">
        <v>302</v>
      </c>
      <c r="C82" s="162"/>
      <c r="D82" s="234">
        <f>F75</f>
        <v>1620938</v>
      </c>
      <c r="E82" s="169"/>
      <c r="F82" s="170"/>
      <c r="G82" s="170"/>
      <c r="H82" s="226"/>
    </row>
    <row r="83" spans="1:8" ht="15.75">
      <c r="A83" s="154"/>
      <c r="B83" s="156" t="s">
        <v>266</v>
      </c>
      <c r="C83" s="162"/>
      <c r="D83" s="234">
        <f>F76</f>
        <v>1174500</v>
      </c>
      <c r="E83" s="169"/>
      <c r="F83" s="170"/>
      <c r="G83" s="170"/>
      <c r="H83" s="226"/>
    </row>
    <row r="84" spans="1:8" ht="15.75">
      <c r="A84" s="154"/>
      <c r="B84" s="156" t="s">
        <v>267</v>
      </c>
      <c r="C84" s="162"/>
      <c r="D84" s="235">
        <f>F77</f>
        <v>56320099</v>
      </c>
      <c r="E84" s="169"/>
      <c r="F84" s="170"/>
      <c r="G84" s="170"/>
      <c r="H84" s="226"/>
    </row>
    <row r="85" spans="1:8" ht="15.75">
      <c r="A85" s="154"/>
      <c r="B85" s="228" t="s">
        <v>25</v>
      </c>
      <c r="C85" s="162"/>
      <c r="D85" s="236">
        <f>SUM(D82:D84)</f>
        <v>59115537</v>
      </c>
      <c r="E85" s="169"/>
      <c r="F85" s="170"/>
      <c r="G85" s="170"/>
      <c r="H85" s="226"/>
    </row>
    <row r="86" spans="1:8" ht="15.75">
      <c r="A86" s="154"/>
      <c r="B86" s="232"/>
      <c r="C86" s="224"/>
      <c r="D86" s="225"/>
      <c r="E86" s="169"/>
      <c r="F86" s="170"/>
      <c r="G86" s="170"/>
      <c r="H86" s="226"/>
    </row>
    <row r="87" spans="1:8" s="226" customFormat="1" ht="15.75">
      <c r="A87" s="146" t="s">
        <v>298</v>
      </c>
      <c r="B87" s="180" t="s">
        <v>269</v>
      </c>
      <c r="C87" s="152"/>
      <c r="D87" s="153"/>
      <c r="E87" s="147" t="s">
        <v>270</v>
      </c>
      <c r="F87" s="150">
        <v>10811691</v>
      </c>
      <c r="G87" s="150"/>
    </row>
    <row r="88" spans="1:8" s="226" customFormat="1" ht="15.75">
      <c r="A88" s="146"/>
      <c r="B88" s="180"/>
      <c r="C88" s="152" t="s">
        <v>271</v>
      </c>
      <c r="D88" s="153"/>
      <c r="E88" s="147" t="s">
        <v>272</v>
      </c>
      <c r="F88" s="150"/>
      <c r="G88" s="150">
        <f>F87</f>
        <v>10811691</v>
      </c>
    </row>
    <row r="89" spans="1:8" ht="15.75">
      <c r="A89" s="154"/>
      <c r="B89" s="155"/>
      <c r="C89" s="167"/>
      <c r="D89" s="168"/>
      <c r="E89" s="169"/>
      <c r="F89" s="170"/>
      <c r="G89" s="170"/>
      <c r="H89" s="226"/>
    </row>
    <row r="90" spans="1:8" ht="15.75">
      <c r="A90" s="154"/>
      <c r="B90" s="156" t="s">
        <v>251</v>
      </c>
      <c r="C90" s="181"/>
      <c r="D90" s="182"/>
      <c r="E90" s="169"/>
      <c r="F90" s="170"/>
      <c r="G90" s="170"/>
      <c r="H90" s="226"/>
    </row>
    <row r="91" spans="1:8" ht="15.75">
      <c r="A91" s="154"/>
      <c r="B91" s="159" t="s">
        <v>303</v>
      </c>
      <c r="C91" s="183"/>
      <c r="D91" s="182"/>
      <c r="E91" s="169"/>
      <c r="F91" s="170"/>
      <c r="G91" s="170"/>
      <c r="H91" s="226"/>
    </row>
    <row r="92" spans="1:8" ht="15.75">
      <c r="A92" s="154"/>
      <c r="B92" s="184" t="s">
        <v>304</v>
      </c>
      <c r="C92" s="185"/>
      <c r="D92" s="237"/>
      <c r="E92" s="169"/>
      <c r="F92" s="170"/>
      <c r="G92" s="170"/>
      <c r="H92" s="226"/>
    </row>
    <row r="93" spans="1:8" ht="15.75">
      <c r="A93" s="154"/>
      <c r="B93" s="159" t="s">
        <v>305</v>
      </c>
      <c r="C93" s="183"/>
      <c r="D93" s="237">
        <v>43246765</v>
      </c>
      <c r="E93" s="169"/>
      <c r="F93" s="170"/>
      <c r="G93" s="170"/>
      <c r="H93" s="226"/>
    </row>
    <row r="94" spans="1:8" ht="15.75">
      <c r="A94" s="154"/>
      <c r="B94" s="159" t="s">
        <v>306</v>
      </c>
      <c r="C94" s="183"/>
      <c r="D94" s="163">
        <f>3/12*D93</f>
        <v>10811691.25</v>
      </c>
      <c r="E94" s="169"/>
      <c r="F94" s="170"/>
      <c r="G94" s="170"/>
      <c r="H94" s="226"/>
    </row>
    <row r="95" spans="1:8" ht="15.75">
      <c r="A95" s="154"/>
      <c r="B95" s="155"/>
      <c r="C95" s="167"/>
      <c r="D95" s="225"/>
      <c r="E95" s="169"/>
      <c r="F95" s="170"/>
      <c r="G95" s="170"/>
      <c r="H95" s="226"/>
    </row>
    <row r="96" spans="1:8" ht="15.75">
      <c r="A96" s="154"/>
      <c r="B96" s="155"/>
      <c r="C96" s="167"/>
      <c r="D96" s="168"/>
      <c r="E96" s="169"/>
      <c r="F96" s="170"/>
      <c r="G96" s="170"/>
      <c r="H96" s="226"/>
    </row>
    <row r="97" spans="1:8" s="226" customFormat="1" ht="15.75">
      <c r="A97" s="146" t="s">
        <v>298</v>
      </c>
      <c r="B97" s="180" t="s">
        <v>271</v>
      </c>
      <c r="C97" s="152"/>
      <c r="D97" s="153"/>
      <c r="E97" s="147" t="s">
        <v>272</v>
      </c>
      <c r="F97" s="150">
        <v>32435074</v>
      </c>
      <c r="G97" s="150"/>
    </row>
    <row r="98" spans="1:8" s="226" customFormat="1" ht="15.75">
      <c r="A98" s="146"/>
      <c r="B98" s="180"/>
      <c r="C98" s="152" t="s">
        <v>269</v>
      </c>
      <c r="D98" s="153"/>
      <c r="E98" s="147" t="s">
        <v>270</v>
      </c>
      <c r="F98" s="150"/>
      <c r="G98" s="150">
        <f>F97</f>
        <v>32435074</v>
      </c>
    </row>
    <row r="99" spans="1:8" ht="15.75">
      <c r="A99" s="154"/>
      <c r="B99" s="155"/>
      <c r="C99" s="167"/>
      <c r="D99" s="168"/>
      <c r="E99" s="169"/>
      <c r="F99" s="170"/>
      <c r="G99" s="170"/>
      <c r="H99" s="226"/>
    </row>
    <row r="100" spans="1:8" ht="15.75">
      <c r="A100" s="154"/>
      <c r="B100" s="156" t="s">
        <v>251</v>
      </c>
      <c r="C100" s="162"/>
      <c r="D100" s="233"/>
      <c r="E100" s="169"/>
      <c r="F100" s="170"/>
      <c r="G100" s="170"/>
      <c r="H100" s="226"/>
    </row>
    <row r="101" spans="1:8" ht="15.75">
      <c r="A101" s="154"/>
      <c r="B101" s="228" t="s">
        <v>273</v>
      </c>
      <c r="C101" s="162"/>
      <c r="D101" s="233"/>
      <c r="E101" s="169"/>
      <c r="F101" s="170"/>
      <c r="G101" s="170"/>
      <c r="H101" s="226"/>
    </row>
    <row r="102" spans="1:8" ht="15.75">
      <c r="A102" s="154"/>
      <c r="B102" s="156" t="s">
        <v>307</v>
      </c>
      <c r="C102" s="162"/>
      <c r="D102" s="238"/>
      <c r="E102" s="169"/>
      <c r="F102" s="170"/>
      <c r="G102" s="170"/>
      <c r="H102" s="226"/>
    </row>
    <row r="103" spans="1:8" ht="15.75">
      <c r="A103" s="154"/>
      <c r="B103" s="156" t="s">
        <v>308</v>
      </c>
      <c r="C103" s="162"/>
      <c r="D103" s="238">
        <v>43246765</v>
      </c>
      <c r="E103" s="169"/>
      <c r="F103" s="170"/>
      <c r="G103" s="170"/>
      <c r="H103" s="226"/>
    </row>
    <row r="104" spans="1:8" ht="15.75">
      <c r="A104" s="154"/>
      <c r="B104" s="156" t="s">
        <v>309</v>
      </c>
      <c r="C104" s="162"/>
      <c r="D104" s="239">
        <v>10811691</v>
      </c>
      <c r="E104" s="169"/>
      <c r="F104" s="170"/>
      <c r="G104" s="170"/>
      <c r="H104" s="226"/>
    </row>
    <row r="105" spans="1:8" ht="15.75">
      <c r="A105" s="154"/>
      <c r="B105" s="228" t="s">
        <v>277</v>
      </c>
      <c r="C105" s="162"/>
      <c r="D105" s="240">
        <v>32435074</v>
      </c>
      <c r="E105" s="169"/>
      <c r="F105" s="170"/>
      <c r="G105" s="170"/>
      <c r="H105" s="226"/>
    </row>
    <row r="106" spans="1:8" ht="15.75">
      <c r="A106" s="154"/>
      <c r="B106" s="232"/>
      <c r="C106" s="224"/>
      <c r="D106" s="225"/>
      <c r="E106" s="169"/>
      <c r="F106" s="170"/>
      <c r="G106" s="170"/>
      <c r="H106" s="226"/>
    </row>
    <row r="107" spans="1:8" ht="15.75">
      <c r="A107" s="154"/>
      <c r="B107" s="155"/>
      <c r="C107" s="167"/>
      <c r="D107" s="168"/>
      <c r="E107" s="169"/>
      <c r="F107" s="170"/>
      <c r="G107" s="170"/>
      <c r="H107" s="226"/>
    </row>
    <row r="108" spans="1:8" s="226" customFormat="1" ht="15.75">
      <c r="A108" s="146" t="s">
        <v>298</v>
      </c>
      <c r="B108" s="180" t="s">
        <v>310</v>
      </c>
      <c r="C108" s="152"/>
      <c r="D108" s="153"/>
      <c r="E108" s="147" t="s">
        <v>311</v>
      </c>
      <c r="F108" s="150">
        <v>359097744.63999999</v>
      </c>
      <c r="G108" s="150"/>
    </row>
    <row r="109" spans="1:8" s="226" customFormat="1" ht="15.75">
      <c r="A109" s="146"/>
      <c r="B109" s="180" t="s">
        <v>312</v>
      </c>
      <c r="C109" s="152"/>
      <c r="D109" s="153"/>
      <c r="E109" s="147" t="s">
        <v>313</v>
      </c>
      <c r="F109" s="150">
        <v>63968203.329999998</v>
      </c>
      <c r="G109" s="150"/>
    </row>
    <row r="110" spans="1:8" s="226" customFormat="1" ht="15.75">
      <c r="A110" s="146"/>
      <c r="B110" s="180"/>
      <c r="C110" s="152" t="s">
        <v>314</v>
      </c>
      <c r="D110" s="153"/>
      <c r="E110" s="147" t="s">
        <v>290</v>
      </c>
      <c r="F110" s="150"/>
      <c r="G110" s="150">
        <f>F108</f>
        <v>359097744.63999999</v>
      </c>
    </row>
    <row r="111" spans="1:8" s="226" customFormat="1" ht="15.75">
      <c r="A111" s="146"/>
      <c r="B111" s="180"/>
      <c r="C111" s="152" t="s">
        <v>315</v>
      </c>
      <c r="D111" s="153"/>
      <c r="E111" s="147" t="s">
        <v>316</v>
      </c>
      <c r="F111" s="150"/>
      <c r="G111" s="150">
        <f>F109</f>
        <v>63968203.329999998</v>
      </c>
    </row>
    <row r="112" spans="1:8" ht="15.75">
      <c r="A112" s="154"/>
      <c r="B112" s="155"/>
      <c r="C112" s="167"/>
      <c r="D112" s="168"/>
      <c r="E112" s="169"/>
      <c r="F112" s="170"/>
      <c r="G112" s="170"/>
      <c r="H112" s="226"/>
    </row>
    <row r="113" spans="1:8" ht="15.75">
      <c r="A113" s="154"/>
      <c r="B113" s="156" t="s">
        <v>251</v>
      </c>
      <c r="C113" s="162"/>
      <c r="D113" s="233"/>
      <c r="E113" s="169"/>
      <c r="F113" s="170"/>
      <c r="G113" s="170"/>
      <c r="H113" s="226"/>
    </row>
    <row r="114" spans="1:8" ht="15.75">
      <c r="A114" s="154"/>
      <c r="B114" s="228" t="s">
        <v>317</v>
      </c>
      <c r="C114" s="162"/>
      <c r="D114" s="233"/>
      <c r="E114" s="169"/>
      <c r="F114" s="170"/>
      <c r="G114" s="170"/>
      <c r="H114" s="226"/>
    </row>
    <row r="115" spans="1:8" ht="15.75">
      <c r="A115" s="154"/>
      <c r="B115" s="241" t="s">
        <v>318</v>
      </c>
      <c r="C115" s="162"/>
      <c r="D115" s="242">
        <f>F108</f>
        <v>359097744.63999999</v>
      </c>
      <c r="E115" s="169"/>
      <c r="F115" s="170"/>
      <c r="G115" s="170"/>
      <c r="H115" s="226"/>
    </row>
    <row r="116" spans="1:8" ht="15.75">
      <c r="A116" s="154"/>
      <c r="B116" s="241" t="s">
        <v>319</v>
      </c>
      <c r="C116" s="162"/>
      <c r="D116" s="242">
        <f>F109</f>
        <v>63968203.329999998</v>
      </c>
      <c r="E116" s="169"/>
      <c r="F116" s="170"/>
      <c r="G116" s="170"/>
      <c r="H116" s="226"/>
    </row>
    <row r="117" spans="1:8" ht="15.75">
      <c r="A117" s="154"/>
      <c r="B117" s="243"/>
      <c r="C117" s="244"/>
      <c r="D117" s="245"/>
      <c r="E117" s="169"/>
      <c r="F117" s="170"/>
      <c r="G117" s="170"/>
      <c r="H117" s="226"/>
    </row>
    <row r="118" spans="1:8" s="226" customFormat="1" ht="15.75">
      <c r="A118" s="146" t="s">
        <v>298</v>
      </c>
      <c r="B118" s="180" t="s">
        <v>314</v>
      </c>
      <c r="C118" s="152"/>
      <c r="D118" s="153"/>
      <c r="E118" s="147" t="s">
        <v>290</v>
      </c>
      <c r="F118" s="150">
        <v>3413142.85</v>
      </c>
      <c r="G118" s="150"/>
    </row>
    <row r="119" spans="1:8" s="226" customFormat="1" ht="15.75">
      <c r="A119" s="146"/>
      <c r="B119" s="180"/>
      <c r="C119" s="152" t="s">
        <v>287</v>
      </c>
      <c r="D119" s="153"/>
      <c r="E119" s="147" t="s">
        <v>288</v>
      </c>
      <c r="F119" s="150"/>
      <c r="G119" s="150">
        <f>F118</f>
        <v>3413142.85</v>
      </c>
    </row>
    <row r="120" spans="1:8" s="226" customFormat="1" ht="15.75">
      <c r="A120" s="146"/>
      <c r="B120" s="180"/>
      <c r="C120" s="152"/>
      <c r="D120" s="153"/>
      <c r="E120" s="147"/>
      <c r="F120" s="150"/>
      <c r="G120" s="150"/>
    </row>
    <row r="121" spans="1:8" ht="15.75">
      <c r="A121" s="154"/>
      <c r="B121" s="156" t="s">
        <v>251</v>
      </c>
      <c r="C121" s="246"/>
      <c r="D121" s="168"/>
      <c r="E121" s="169"/>
      <c r="F121" s="170"/>
      <c r="G121" s="170"/>
      <c r="H121" s="226"/>
    </row>
    <row r="122" spans="1:8" ht="15.75">
      <c r="A122" s="154"/>
      <c r="B122" s="156" t="s">
        <v>320</v>
      </c>
      <c r="C122" s="246"/>
      <c r="D122" s="168"/>
      <c r="E122" s="169"/>
      <c r="F122" s="170"/>
      <c r="G122" s="170"/>
      <c r="H122" s="226"/>
    </row>
    <row r="123" spans="1:8" ht="15.75">
      <c r="A123" s="154"/>
      <c r="B123" s="156" t="s">
        <v>321</v>
      </c>
      <c r="C123" s="246"/>
      <c r="D123" s="168"/>
      <c r="E123" s="169"/>
      <c r="F123" s="170"/>
      <c r="G123" s="170"/>
      <c r="H123" s="226"/>
    </row>
    <row r="124" spans="1:8" ht="15.75">
      <c r="A124" s="154"/>
      <c r="B124" s="155"/>
      <c r="C124" s="167"/>
      <c r="D124" s="168"/>
      <c r="E124" s="169"/>
      <c r="F124" s="170"/>
      <c r="G124" s="170"/>
      <c r="H124" s="226"/>
    </row>
    <row r="125" spans="1:8" s="226" customFormat="1" ht="15.75">
      <c r="A125" s="146" t="s">
        <v>298</v>
      </c>
      <c r="B125" s="180" t="s">
        <v>322</v>
      </c>
      <c r="C125" s="152"/>
      <c r="D125" s="153"/>
      <c r="E125" s="147" t="s">
        <v>323</v>
      </c>
      <c r="F125" s="150">
        <v>4950000</v>
      </c>
      <c r="G125" s="150"/>
    </row>
    <row r="126" spans="1:8" s="226" customFormat="1" ht="15.75">
      <c r="A126" s="146"/>
      <c r="B126" s="180"/>
      <c r="C126" s="152" t="s">
        <v>324</v>
      </c>
      <c r="D126" s="153"/>
      <c r="E126" s="147" t="s">
        <v>325</v>
      </c>
      <c r="F126" s="150"/>
      <c r="G126" s="150">
        <f>F125</f>
        <v>4950000</v>
      </c>
    </row>
    <row r="127" spans="1:8" ht="15.75">
      <c r="A127" s="154"/>
      <c r="B127" s="155"/>
      <c r="C127" s="167"/>
      <c r="D127" s="168"/>
      <c r="E127" s="169"/>
      <c r="F127" s="170"/>
      <c r="G127" s="170"/>
      <c r="H127" s="226"/>
    </row>
    <row r="128" spans="1:8" ht="15.75">
      <c r="A128" s="154"/>
      <c r="B128" s="156" t="s">
        <v>251</v>
      </c>
      <c r="C128" s="167"/>
      <c r="D128" s="168"/>
      <c r="E128" s="169"/>
      <c r="F128" s="170"/>
      <c r="G128" s="170"/>
      <c r="H128" s="226"/>
    </row>
    <row r="129" spans="1:8" ht="15.75">
      <c r="A129" s="154"/>
      <c r="B129" s="247" t="s">
        <v>326</v>
      </c>
      <c r="C129" s="167"/>
      <c r="D129" s="168"/>
      <c r="E129" s="169"/>
      <c r="F129" s="170"/>
      <c r="G129" s="170"/>
      <c r="H129" s="226"/>
    </row>
    <row r="130" spans="1:8" ht="15.75">
      <c r="A130" s="154"/>
      <c r="B130" s="247" t="s">
        <v>327</v>
      </c>
      <c r="C130" s="167"/>
      <c r="D130" s="168"/>
      <c r="E130" s="169"/>
      <c r="F130" s="170"/>
      <c r="G130" s="170"/>
      <c r="H130" s="226"/>
    </row>
    <row r="131" spans="1:8" ht="17.25" customHeight="1">
      <c r="A131" s="154"/>
      <c r="B131" s="155"/>
      <c r="C131" s="167"/>
      <c r="D131" s="168"/>
      <c r="E131" s="169"/>
      <c r="F131" s="170"/>
      <c r="G131" s="170"/>
      <c r="H131" s="226"/>
    </row>
    <row r="132" spans="1:8" s="226" customFormat="1" ht="15.75">
      <c r="A132" s="146" t="s">
        <v>298</v>
      </c>
      <c r="B132" s="180" t="s">
        <v>280</v>
      </c>
      <c r="C132" s="152"/>
      <c r="D132" s="153"/>
      <c r="E132" s="147" t="s">
        <v>281</v>
      </c>
      <c r="F132" s="150">
        <v>336955528</v>
      </c>
      <c r="G132" s="150"/>
    </row>
    <row r="133" spans="1:8" s="226" customFormat="1" ht="15.75">
      <c r="A133" s="146"/>
      <c r="B133" s="180"/>
      <c r="C133" s="152" t="s">
        <v>278</v>
      </c>
      <c r="D133" s="153"/>
      <c r="E133" s="147" t="s">
        <v>279</v>
      </c>
      <c r="F133" s="150"/>
      <c r="G133" s="150">
        <f>F132</f>
        <v>336955528</v>
      </c>
    </row>
    <row r="134" spans="1:8" ht="15.75">
      <c r="A134" s="154"/>
      <c r="B134" s="155"/>
      <c r="C134" s="167"/>
      <c r="D134" s="168"/>
      <c r="E134" s="169"/>
      <c r="F134" s="170"/>
      <c r="G134" s="170"/>
      <c r="H134" s="226"/>
    </row>
    <row r="135" spans="1:8" ht="15.75">
      <c r="A135" s="154"/>
      <c r="B135" s="156" t="s">
        <v>251</v>
      </c>
      <c r="C135" s="162"/>
      <c r="D135" s="233"/>
      <c r="E135" s="169"/>
      <c r="F135" s="170"/>
      <c r="G135" s="170"/>
      <c r="H135" s="226"/>
    </row>
    <row r="136" spans="1:8" ht="15.75">
      <c r="A136" s="154"/>
      <c r="B136" s="228" t="s">
        <v>328</v>
      </c>
      <c r="C136" s="162"/>
      <c r="D136" s="233"/>
      <c r="E136" s="169"/>
      <c r="F136" s="170"/>
      <c r="G136" s="170"/>
      <c r="H136" s="226"/>
    </row>
    <row r="137" spans="1:8" ht="15.75">
      <c r="A137" s="154"/>
      <c r="B137" s="228" t="s">
        <v>329</v>
      </c>
      <c r="C137" s="162"/>
      <c r="D137" s="233"/>
      <c r="E137" s="169"/>
      <c r="F137" s="170"/>
      <c r="G137" s="170"/>
      <c r="H137" s="226"/>
    </row>
    <row r="138" spans="1:8" ht="15.75">
      <c r="A138" s="154"/>
      <c r="B138" s="241" t="s">
        <v>330</v>
      </c>
      <c r="C138" s="162"/>
      <c r="D138" s="238">
        <v>168018396</v>
      </c>
      <c r="E138" s="169"/>
      <c r="F138" s="170"/>
      <c r="G138" s="170"/>
      <c r="H138" s="226"/>
    </row>
    <row r="139" spans="1:8" ht="15.75">
      <c r="A139" s="154"/>
      <c r="B139" s="241" t="s">
        <v>331</v>
      </c>
      <c r="C139" s="162"/>
      <c r="D139" s="239">
        <v>168937132</v>
      </c>
      <c r="E139" s="169"/>
      <c r="F139" s="170"/>
      <c r="G139" s="170"/>
      <c r="H139" s="226"/>
    </row>
    <row r="140" spans="1:8" ht="15.75">
      <c r="A140" s="154"/>
      <c r="B140" s="228" t="s">
        <v>25</v>
      </c>
      <c r="C140" s="162"/>
      <c r="D140" s="248">
        <f>SUM(D136:D139)</f>
        <v>336955528</v>
      </c>
      <c r="E140" s="169"/>
      <c r="F140" s="170"/>
      <c r="G140" s="170"/>
      <c r="H140" s="226"/>
    </row>
    <row r="141" spans="1:8" ht="15.75">
      <c r="A141" s="154"/>
      <c r="B141" s="232"/>
      <c r="C141" s="224"/>
      <c r="D141" s="225"/>
      <c r="E141" s="169"/>
      <c r="F141" s="170"/>
      <c r="G141" s="170"/>
      <c r="H141" s="226"/>
    </row>
    <row r="142" spans="1:8" s="226" customFormat="1" ht="15.75">
      <c r="A142" s="146" t="s">
        <v>298</v>
      </c>
      <c r="B142" s="180" t="s">
        <v>332</v>
      </c>
      <c r="C142" s="152"/>
      <c r="D142" s="153"/>
      <c r="E142" s="147" t="s">
        <v>333</v>
      </c>
      <c r="F142" s="150">
        <v>7513000</v>
      </c>
      <c r="G142" s="150"/>
    </row>
    <row r="143" spans="1:8" s="226" customFormat="1" ht="15.75">
      <c r="A143" s="146"/>
      <c r="B143" s="180" t="s">
        <v>334</v>
      </c>
      <c r="C143" s="152"/>
      <c r="D143" s="153"/>
      <c r="E143" s="147" t="s">
        <v>335</v>
      </c>
      <c r="F143" s="150">
        <v>360810</v>
      </c>
      <c r="G143" s="150"/>
    </row>
    <row r="144" spans="1:8" s="226" customFormat="1" ht="15.75">
      <c r="A144" s="146"/>
      <c r="B144" s="180" t="s">
        <v>336</v>
      </c>
      <c r="C144" s="152"/>
      <c r="D144" s="153"/>
      <c r="E144" s="147" t="s">
        <v>337</v>
      </c>
      <c r="F144" s="150">
        <v>6490000</v>
      </c>
      <c r="G144" s="150"/>
    </row>
    <row r="145" spans="1:8" s="226" customFormat="1" ht="15.75">
      <c r="A145" s="146"/>
      <c r="B145" s="180" t="s">
        <v>338</v>
      </c>
      <c r="C145" s="152"/>
      <c r="D145" s="153"/>
      <c r="E145" s="147" t="s">
        <v>339</v>
      </c>
      <c r="F145" s="150">
        <v>218012</v>
      </c>
      <c r="G145" s="150"/>
    </row>
    <row r="146" spans="1:8" s="226" customFormat="1" ht="15.75">
      <c r="A146" s="146"/>
      <c r="B146" s="180" t="s">
        <v>340</v>
      </c>
      <c r="C146" s="152"/>
      <c r="D146" s="153"/>
      <c r="E146" s="147" t="s">
        <v>341</v>
      </c>
      <c r="F146" s="150">
        <v>282</v>
      </c>
      <c r="G146" s="150"/>
    </row>
    <row r="147" spans="1:8" s="226" customFormat="1" ht="15.75">
      <c r="A147" s="146"/>
      <c r="B147" s="180"/>
      <c r="C147" s="152" t="s">
        <v>278</v>
      </c>
      <c r="D147" s="153"/>
      <c r="E147" s="147" t="s">
        <v>279</v>
      </c>
      <c r="F147" s="150"/>
      <c r="G147" s="150">
        <f>SUM(F142:F146)</f>
        <v>14582104</v>
      </c>
    </row>
    <row r="148" spans="1:8" ht="15.75">
      <c r="A148" s="249"/>
      <c r="B148" s="250"/>
      <c r="C148" s="251"/>
      <c r="D148" s="252"/>
      <c r="E148" s="253"/>
      <c r="F148" s="254"/>
      <c r="G148" s="254"/>
      <c r="H148" s="226"/>
    </row>
    <row r="149" spans="1:8" ht="15.75">
      <c r="A149" s="249"/>
      <c r="B149" s="156" t="s">
        <v>251</v>
      </c>
      <c r="C149" s="251"/>
      <c r="D149" s="252"/>
      <c r="E149" s="253"/>
      <c r="F149" s="254"/>
      <c r="G149" s="254"/>
      <c r="H149" s="226"/>
    </row>
    <row r="150" spans="1:8" ht="15.75">
      <c r="A150" s="249"/>
      <c r="B150" s="156" t="s">
        <v>342</v>
      </c>
      <c r="C150" s="251"/>
      <c r="D150" s="252"/>
      <c r="E150" s="253"/>
      <c r="F150" s="254"/>
      <c r="G150" s="254"/>
      <c r="H150" s="226"/>
    </row>
    <row r="151" spans="1:8" ht="15.75">
      <c r="A151" s="249"/>
      <c r="B151" s="156" t="s">
        <v>343</v>
      </c>
      <c r="C151" s="251"/>
      <c r="D151" s="252"/>
      <c r="E151" s="253"/>
      <c r="F151" s="254"/>
      <c r="G151" s="254"/>
      <c r="H151" s="226"/>
    </row>
    <row r="152" spans="1:8" ht="15.75">
      <c r="A152" s="249"/>
      <c r="B152" s="156" t="s">
        <v>344</v>
      </c>
      <c r="C152" s="251"/>
      <c r="D152" s="252"/>
      <c r="E152" s="253"/>
      <c r="F152" s="254"/>
      <c r="G152" s="254"/>
      <c r="H152" s="226"/>
    </row>
    <row r="153" spans="1:8" ht="15.75">
      <c r="A153" s="249"/>
      <c r="B153" s="255"/>
      <c r="C153" s="251"/>
      <c r="D153" s="252"/>
      <c r="E153" s="253"/>
      <c r="F153" s="254"/>
      <c r="G153" s="254"/>
      <c r="H153" s="226"/>
    </row>
    <row r="154" spans="1:8" ht="15.75">
      <c r="A154" s="146" t="s">
        <v>298</v>
      </c>
      <c r="B154" s="152" t="s">
        <v>315</v>
      </c>
      <c r="C154" s="251"/>
      <c r="D154" s="252"/>
      <c r="E154" s="147" t="s">
        <v>316</v>
      </c>
      <c r="F154" s="254">
        <v>0.01</v>
      </c>
      <c r="G154" s="254"/>
      <c r="H154" s="226"/>
    </row>
    <row r="155" spans="1:8" ht="15.75">
      <c r="A155" s="249"/>
      <c r="B155" s="255"/>
      <c r="C155" s="152" t="s">
        <v>287</v>
      </c>
      <c r="D155" s="252"/>
      <c r="E155" s="147" t="s">
        <v>288</v>
      </c>
      <c r="F155" s="254"/>
      <c r="G155" s="254">
        <f>F154</f>
        <v>0.01</v>
      </c>
      <c r="H155" s="226"/>
    </row>
    <row r="156" spans="1:8" ht="15.75">
      <c r="A156" s="249"/>
      <c r="B156" s="255"/>
      <c r="C156" s="251"/>
      <c r="D156" s="252"/>
      <c r="E156" s="253"/>
      <c r="F156" s="254"/>
      <c r="G156" s="254"/>
      <c r="H156" s="226"/>
    </row>
    <row r="157" spans="1:8" ht="15.75">
      <c r="A157" s="249"/>
      <c r="B157" s="156" t="s">
        <v>251</v>
      </c>
      <c r="C157" s="251"/>
      <c r="D157" s="252"/>
      <c r="E157" s="253"/>
      <c r="F157" s="254"/>
      <c r="G157" s="254"/>
      <c r="H157" s="226"/>
    </row>
    <row r="158" spans="1:8" ht="15.75">
      <c r="A158" s="249"/>
      <c r="B158" s="255" t="s">
        <v>345</v>
      </c>
      <c r="C158" s="251"/>
      <c r="D158" s="252"/>
      <c r="E158" s="253"/>
      <c r="F158" s="254"/>
      <c r="G158" s="254"/>
      <c r="H158" s="226"/>
    </row>
    <row r="159" spans="1:8" ht="15.75">
      <c r="A159" s="249"/>
      <c r="B159" s="255" t="s">
        <v>346</v>
      </c>
      <c r="C159" s="251"/>
      <c r="D159" s="252"/>
      <c r="E159" s="253"/>
      <c r="F159" s="254"/>
      <c r="G159" s="254"/>
      <c r="H159" s="226"/>
    </row>
    <row r="160" spans="1:8" ht="15.75">
      <c r="A160" s="249"/>
      <c r="B160" s="255"/>
      <c r="C160" s="251"/>
      <c r="D160" s="252"/>
      <c r="E160" s="253"/>
      <c r="F160" s="254"/>
      <c r="G160" s="254"/>
      <c r="H160" s="226"/>
    </row>
    <row r="161" spans="1:7" s="222" customFormat="1" ht="15.75">
      <c r="A161" s="256"/>
      <c r="B161" s="257" t="s">
        <v>347</v>
      </c>
      <c r="C161" s="258"/>
      <c r="D161" s="259"/>
      <c r="E161" s="260"/>
      <c r="F161" s="261">
        <f>SUM(F66:F160)</f>
        <v>892747224.82999992</v>
      </c>
      <c r="G161" s="261">
        <f>SUM(G66:G160)</f>
        <v>892747224.82999992</v>
      </c>
    </row>
    <row r="162" spans="1:7">
      <c r="A162" s="262"/>
      <c r="B162" s="263"/>
      <c r="C162" s="264"/>
      <c r="D162" s="265"/>
      <c r="E162" s="266"/>
      <c r="F162" s="267"/>
      <c r="G162" s="267"/>
    </row>
    <row r="163" spans="1:7" s="272" customFormat="1" ht="15.75">
      <c r="A163" s="268"/>
      <c r="B163" s="269" t="s">
        <v>348</v>
      </c>
      <c r="C163" s="270"/>
      <c r="D163" s="134"/>
      <c r="E163" s="269"/>
      <c r="F163" s="271">
        <f>F63+F161</f>
        <v>1273085373.8299999</v>
      </c>
      <c r="G163" s="271">
        <f>G63+G161</f>
        <v>1273085373.8299999</v>
      </c>
    </row>
    <row r="164" spans="1:7" s="272" customFormat="1" ht="15.75">
      <c r="A164" s="273"/>
      <c r="B164" s="274"/>
      <c r="C164" s="274"/>
      <c r="D164" s="274"/>
      <c r="E164" s="274"/>
      <c r="F164" s="275"/>
      <c r="G164" s="275"/>
    </row>
    <row r="165" spans="1:7" s="272" customFormat="1" ht="15.75">
      <c r="A165" s="273"/>
      <c r="B165" s="274"/>
      <c r="C165" s="274"/>
      <c r="D165" s="274"/>
      <c r="E165" s="274"/>
      <c r="F165" s="275"/>
      <c r="G165" s="275"/>
    </row>
    <row r="166" spans="1:7" s="272" customFormat="1" ht="15.75">
      <c r="A166" s="273"/>
      <c r="B166" s="274"/>
      <c r="C166" s="274"/>
      <c r="D166" s="275"/>
      <c r="E166" s="275"/>
      <c r="F166" s="275"/>
      <c r="G166" s="275"/>
    </row>
    <row r="167" spans="1:7">
      <c r="D167" s="108"/>
      <c r="E167" s="108"/>
      <c r="F167" s="505" t="s">
        <v>448</v>
      </c>
      <c r="G167" s="505"/>
    </row>
    <row r="168" spans="1:7">
      <c r="D168" s="108"/>
      <c r="E168" s="108"/>
      <c r="F168" s="506" t="s">
        <v>441</v>
      </c>
      <c r="G168" s="506"/>
    </row>
    <row r="169" spans="1:7">
      <c r="D169" s="108"/>
      <c r="E169" s="108"/>
      <c r="F169" s="505"/>
      <c r="G169" s="505"/>
    </row>
    <row r="170" spans="1:7">
      <c r="D170" s="108"/>
      <c r="E170" s="108"/>
      <c r="F170"/>
      <c r="G170" s="1"/>
    </row>
    <row r="171" spans="1:7">
      <c r="D171" s="108"/>
      <c r="E171" s="108"/>
      <c r="F171"/>
      <c r="G171" s="1"/>
    </row>
    <row r="172" spans="1:7">
      <c r="D172" s="108"/>
      <c r="E172" s="108"/>
      <c r="F172"/>
      <c r="G172" s="1"/>
    </row>
    <row r="173" spans="1:7">
      <c r="D173" s="108"/>
      <c r="E173" s="108"/>
      <c r="F173" s="506" t="s">
        <v>446</v>
      </c>
      <c r="G173" s="506"/>
    </row>
    <row r="174" spans="1:7">
      <c r="D174" s="108"/>
      <c r="E174" s="108"/>
      <c r="F174" s="504" t="s">
        <v>18</v>
      </c>
      <c r="G174" s="504"/>
    </row>
    <row r="175" spans="1:7">
      <c r="D175" s="108"/>
      <c r="E175" s="108"/>
      <c r="F175" s="504" t="s">
        <v>447</v>
      </c>
      <c r="G175" s="504"/>
    </row>
  </sheetData>
  <mergeCells count="11">
    <mergeCell ref="F167:G167"/>
    <mergeCell ref="A1:G1"/>
    <mergeCell ref="A3:G3"/>
    <mergeCell ref="A4:G4"/>
    <mergeCell ref="B6:D6"/>
    <mergeCell ref="B45:C45"/>
    <mergeCell ref="F168:G168"/>
    <mergeCell ref="F169:G169"/>
    <mergeCell ref="F173:G173"/>
    <mergeCell ref="F174:G174"/>
    <mergeCell ref="F175:G17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3"/>
  <sheetViews>
    <sheetView view="pageBreakPreview" zoomScale="76" zoomScaleSheetLayoutView="76" workbookViewId="0">
      <selection activeCell="E28" sqref="E28"/>
    </sheetView>
  </sheetViews>
  <sheetFormatPr defaultRowHeight="15"/>
  <cols>
    <col min="1" max="1" width="26.28515625" style="135" customWidth="1"/>
    <col min="2" max="2" width="19.85546875" style="329" bestFit="1" customWidth="1"/>
    <col min="3" max="3" width="18.7109375" style="329" bestFit="1" customWidth="1"/>
    <col min="4" max="4" width="9.85546875" style="329" bestFit="1" customWidth="1"/>
    <col min="5" max="5" width="17.28515625" style="329" bestFit="1" customWidth="1"/>
    <col min="6" max="6" width="9" style="135" bestFit="1" customWidth="1"/>
    <col min="7" max="7" width="21.28515625" style="135" bestFit="1" customWidth="1"/>
    <col min="8" max="8" width="14.7109375" style="135" bestFit="1" customWidth="1"/>
    <col min="9" max="16384" width="9.140625" style="135"/>
  </cols>
  <sheetData>
    <row r="1" spans="1:8">
      <c r="A1" s="517" t="s">
        <v>349</v>
      </c>
      <c r="B1" s="517"/>
      <c r="C1" s="517"/>
      <c r="D1" s="517"/>
      <c r="E1" s="517"/>
      <c r="F1" s="517"/>
      <c r="G1" s="517"/>
      <c r="H1" s="517"/>
    </row>
    <row r="2" spans="1:8">
      <c r="A2" s="517" t="s">
        <v>510</v>
      </c>
      <c r="B2" s="517"/>
      <c r="C2" s="517"/>
      <c r="D2" s="517"/>
      <c r="E2" s="517"/>
      <c r="F2" s="517"/>
      <c r="G2" s="517"/>
      <c r="H2" s="517"/>
    </row>
    <row r="3" spans="1:8">
      <c r="A3" s="517" t="s">
        <v>408</v>
      </c>
      <c r="B3" s="517"/>
      <c r="C3" s="517"/>
      <c r="D3" s="517"/>
      <c r="E3" s="517"/>
      <c r="F3" s="517"/>
      <c r="G3" s="517"/>
      <c r="H3" s="517"/>
    </row>
    <row r="4" spans="1:8">
      <c r="A4" s="517" t="s">
        <v>515</v>
      </c>
      <c r="B4" s="517"/>
      <c r="C4" s="517"/>
      <c r="D4" s="517"/>
      <c r="E4" s="517"/>
      <c r="F4" s="517"/>
      <c r="G4" s="517"/>
      <c r="H4" s="517"/>
    </row>
    <row r="5" spans="1:8">
      <c r="A5" s="517" t="s">
        <v>409</v>
      </c>
      <c r="B5" s="517"/>
      <c r="C5" s="517"/>
      <c r="D5" s="517"/>
      <c r="E5" s="517"/>
      <c r="F5" s="517"/>
      <c r="G5" s="517"/>
      <c r="H5" s="517"/>
    </row>
    <row r="6" spans="1:8">
      <c r="A6" s="353"/>
    </row>
    <row r="7" spans="1:8">
      <c r="A7" s="519" t="s">
        <v>54</v>
      </c>
      <c r="B7" s="518" t="s">
        <v>513</v>
      </c>
      <c r="C7" s="520" t="s">
        <v>514</v>
      </c>
      <c r="D7" s="521"/>
      <c r="E7" s="518" t="s">
        <v>410</v>
      </c>
      <c r="F7" s="518"/>
      <c r="G7" s="518" t="s">
        <v>398</v>
      </c>
      <c r="H7" s="518" t="s">
        <v>213</v>
      </c>
    </row>
    <row r="8" spans="1:8">
      <c r="A8" s="519"/>
      <c r="B8" s="518"/>
      <c r="C8" s="334" t="s">
        <v>13</v>
      </c>
      <c r="D8" s="334" t="s">
        <v>185</v>
      </c>
      <c r="E8" s="334" t="s">
        <v>13</v>
      </c>
      <c r="F8" s="334" t="s">
        <v>185</v>
      </c>
      <c r="G8" s="518"/>
      <c r="H8" s="518"/>
    </row>
    <row r="9" spans="1:8" ht="18" customHeight="1">
      <c r="A9" s="335" t="s">
        <v>186</v>
      </c>
      <c r="B9" s="336"/>
      <c r="C9" s="336"/>
      <c r="D9" s="336"/>
      <c r="E9" s="336"/>
      <c r="F9" s="337"/>
      <c r="G9" s="337"/>
      <c r="H9" s="337"/>
    </row>
    <row r="10" spans="1:8" ht="18" customHeight="1">
      <c r="A10" s="335" t="s">
        <v>400</v>
      </c>
      <c r="B10" s="340"/>
      <c r="C10" s="340"/>
      <c r="D10" s="340"/>
      <c r="E10" s="340">
        <f>C10-B10</f>
        <v>0</v>
      </c>
      <c r="F10" s="337"/>
      <c r="G10" s="337"/>
      <c r="H10" s="337"/>
    </row>
    <row r="11" spans="1:8" ht="18" customHeight="1">
      <c r="A11" s="342" t="s">
        <v>26</v>
      </c>
      <c r="B11" s="340">
        <v>0</v>
      </c>
      <c r="C11" s="340">
        <v>0</v>
      </c>
      <c r="D11" s="340">
        <v>0</v>
      </c>
      <c r="E11" s="340">
        <v>0</v>
      </c>
      <c r="F11" s="337"/>
      <c r="G11" s="337"/>
      <c r="H11" s="337"/>
    </row>
    <row r="12" spans="1:8" ht="18" customHeight="1">
      <c r="A12" s="342" t="s">
        <v>27</v>
      </c>
      <c r="B12" s="340">
        <v>0</v>
      </c>
      <c r="C12" s="340">
        <v>0</v>
      </c>
      <c r="D12" s="340">
        <v>0</v>
      </c>
      <c r="E12" s="340">
        <v>0</v>
      </c>
      <c r="F12" s="337"/>
      <c r="G12" s="337"/>
      <c r="H12" s="337"/>
    </row>
    <row r="13" spans="1:8" ht="18" customHeight="1">
      <c r="A13" s="342" t="s">
        <v>401</v>
      </c>
      <c r="B13" s="340">
        <v>0</v>
      </c>
      <c r="C13" s="340">
        <v>0</v>
      </c>
      <c r="D13" s="340">
        <v>0</v>
      </c>
      <c r="E13" s="340">
        <v>0</v>
      </c>
      <c r="F13" s="337"/>
      <c r="G13" s="337"/>
      <c r="H13" s="337"/>
    </row>
    <row r="14" spans="1:8" ht="18" customHeight="1">
      <c r="A14" s="345" t="s">
        <v>402</v>
      </c>
      <c r="B14" s="346">
        <f>SUM(B11:B13)</f>
        <v>0</v>
      </c>
      <c r="C14" s="346">
        <f>SUM(C11:C13)</f>
        <v>0</v>
      </c>
      <c r="D14" s="340">
        <v>0</v>
      </c>
      <c r="E14" s="340">
        <f>C14-B14</f>
        <v>0</v>
      </c>
      <c r="F14" s="337"/>
      <c r="G14" s="337"/>
      <c r="H14" s="337"/>
    </row>
    <row r="15" spans="1:8" ht="18" customHeight="1">
      <c r="A15" s="335" t="s">
        <v>191</v>
      </c>
      <c r="B15" s="340"/>
      <c r="C15" s="340"/>
      <c r="D15" s="340"/>
      <c r="E15" s="340"/>
      <c r="F15" s="337"/>
      <c r="G15" s="337"/>
      <c r="H15" s="337"/>
    </row>
    <row r="16" spans="1:8" s="64" customFormat="1" ht="18" customHeight="1">
      <c r="A16" s="354" t="s">
        <v>411</v>
      </c>
      <c r="B16" s="355">
        <f>B17</f>
        <v>7735101879</v>
      </c>
      <c r="C16" s="355">
        <f>C17</f>
        <v>7499317835</v>
      </c>
      <c r="D16" s="356">
        <f>C16/B16*100</f>
        <v>96.951765501109563</v>
      </c>
      <c r="E16" s="355">
        <f>B16-C16</f>
        <v>235784044</v>
      </c>
      <c r="F16" s="357">
        <f>E16/B16*100</f>
        <v>3.0482344988904315</v>
      </c>
      <c r="G16" s="358">
        <f>G17</f>
        <v>7248592038</v>
      </c>
      <c r="H16" s="359"/>
    </row>
    <row r="17" spans="1:8" s="64" customFormat="1" ht="18" customHeight="1">
      <c r="A17" s="360" t="s">
        <v>70</v>
      </c>
      <c r="B17" s="361">
        <v>7735101879</v>
      </c>
      <c r="C17" s="361">
        <v>7499317835</v>
      </c>
      <c r="D17" s="362">
        <f t="shared" ref="D17:D23" si="0">C17/B17*100</f>
        <v>96.951765501109563</v>
      </c>
      <c r="E17" s="361">
        <f>B17-C17</f>
        <v>235784044</v>
      </c>
      <c r="F17" s="363">
        <f t="shared" ref="F17:F23" si="1">E17/B17*100</f>
        <v>3.0482344988904315</v>
      </c>
      <c r="G17" s="364">
        <v>7248592038</v>
      </c>
      <c r="H17" s="359"/>
    </row>
    <row r="18" spans="1:8" s="64" customFormat="1" ht="18" customHeight="1">
      <c r="A18" s="354" t="s">
        <v>412</v>
      </c>
      <c r="B18" s="355">
        <f>SUM(B19:B21)</f>
        <v>8434000000</v>
      </c>
      <c r="C18" s="355">
        <f>SUM(C19:C21)</f>
        <v>8178917581</v>
      </c>
      <c r="D18" s="356">
        <f t="shared" si="0"/>
        <v>96.975546371828315</v>
      </c>
      <c r="E18" s="355">
        <f t="shared" ref="E18:E23" si="2">B18-C18</f>
        <v>255082419</v>
      </c>
      <c r="F18" s="357">
        <f t="shared" si="1"/>
        <v>3.0244536281716861</v>
      </c>
      <c r="G18" s="358">
        <f>SUM(G19:G21)</f>
        <v>6894082303</v>
      </c>
      <c r="H18" s="359"/>
    </row>
    <row r="19" spans="1:8" s="64" customFormat="1" ht="18" customHeight="1">
      <c r="A19" s="360" t="s">
        <v>70</v>
      </c>
      <c r="B19" s="361">
        <v>0</v>
      </c>
      <c r="C19" s="361">
        <v>0</v>
      </c>
      <c r="D19" s="356">
        <v>0</v>
      </c>
      <c r="E19" s="355">
        <f t="shared" si="2"/>
        <v>0</v>
      </c>
      <c r="F19" s="363"/>
      <c r="G19" s="359"/>
      <c r="H19" s="359"/>
    </row>
    <row r="20" spans="1:8" s="64" customFormat="1" ht="18" customHeight="1">
      <c r="A20" s="360" t="s">
        <v>40</v>
      </c>
      <c r="B20" s="361">
        <f>8077000000+225000000-125000000</f>
        <v>8177000000</v>
      </c>
      <c r="C20" s="361">
        <v>7924685681</v>
      </c>
      <c r="D20" s="356">
        <f t="shared" si="0"/>
        <v>96.914341213158863</v>
      </c>
      <c r="E20" s="355">
        <f t="shared" si="2"/>
        <v>252314319</v>
      </c>
      <c r="F20" s="357">
        <f t="shared" si="1"/>
        <v>3.0856587868411398</v>
      </c>
      <c r="G20" s="376">
        <v>6592821503</v>
      </c>
      <c r="H20" s="359"/>
    </row>
    <row r="21" spans="1:8" s="64" customFormat="1" ht="18" customHeight="1">
      <c r="A21" s="360" t="s">
        <v>41</v>
      </c>
      <c r="B21" s="361">
        <f>132000000+125000000</f>
        <v>257000000</v>
      </c>
      <c r="C21" s="361">
        <v>254231900</v>
      </c>
      <c r="D21" s="362">
        <f t="shared" si="0"/>
        <v>98.922918287937748</v>
      </c>
      <c r="E21" s="361">
        <f t="shared" si="2"/>
        <v>2768100</v>
      </c>
      <c r="F21" s="363">
        <f t="shared" si="1"/>
        <v>1.0770817120622567</v>
      </c>
      <c r="G21" s="364">
        <v>301260800</v>
      </c>
      <c r="H21" s="359"/>
    </row>
    <row r="22" spans="1:8" s="64" customFormat="1" ht="18" customHeight="1">
      <c r="A22" s="365" t="s">
        <v>407</v>
      </c>
      <c r="B22" s="355">
        <f>B16+B18</f>
        <v>16169101879</v>
      </c>
      <c r="C22" s="355">
        <f>C16+C18</f>
        <v>15678235416</v>
      </c>
      <c r="D22" s="356">
        <f t="shared" si="0"/>
        <v>96.964169892221875</v>
      </c>
      <c r="E22" s="355">
        <f t="shared" si="2"/>
        <v>490866463</v>
      </c>
      <c r="F22" s="357">
        <f t="shared" si="1"/>
        <v>3.0358301077781218</v>
      </c>
      <c r="G22" s="355">
        <f>G16+G18</f>
        <v>14142674341</v>
      </c>
      <c r="H22" s="359"/>
    </row>
    <row r="23" spans="1:8" s="64" customFormat="1" ht="18" customHeight="1">
      <c r="A23" s="365" t="s">
        <v>201</v>
      </c>
      <c r="B23" s="355">
        <f>B14-B22</f>
        <v>-16169101879</v>
      </c>
      <c r="C23" s="355">
        <f>C14-C22</f>
        <v>-15678235416</v>
      </c>
      <c r="D23" s="356">
        <f t="shared" si="0"/>
        <v>96.964169892221875</v>
      </c>
      <c r="E23" s="355">
        <f t="shared" si="2"/>
        <v>-490866463</v>
      </c>
      <c r="F23" s="357">
        <f t="shared" si="1"/>
        <v>3.0358301077781218</v>
      </c>
      <c r="G23" s="355">
        <f>G14-G22</f>
        <v>-14142674341</v>
      </c>
      <c r="H23" s="359"/>
    </row>
    <row r="25" spans="1:8">
      <c r="F25" s="505" t="s">
        <v>448</v>
      </c>
      <c r="G25" s="505"/>
    </row>
    <row r="26" spans="1:8">
      <c r="F26" s="506" t="s">
        <v>441</v>
      </c>
      <c r="G26" s="506"/>
    </row>
    <row r="27" spans="1:8">
      <c r="F27" s="505"/>
      <c r="G27" s="505"/>
    </row>
    <row r="28" spans="1:8">
      <c r="F28"/>
      <c r="G28" s="1"/>
    </row>
    <row r="29" spans="1:8">
      <c r="F29"/>
      <c r="G29" s="1"/>
    </row>
    <row r="30" spans="1:8">
      <c r="F30"/>
      <c r="G30" s="1"/>
    </row>
    <row r="31" spans="1:8">
      <c r="F31" s="506" t="s">
        <v>446</v>
      </c>
      <c r="G31" s="506"/>
    </row>
    <row r="32" spans="1:8">
      <c r="F32" s="504" t="s">
        <v>18</v>
      </c>
      <c r="G32" s="504"/>
    </row>
    <row r="33" spans="6:7">
      <c r="F33" s="504" t="s">
        <v>447</v>
      </c>
      <c r="G33" s="504"/>
    </row>
  </sheetData>
  <mergeCells count="17">
    <mergeCell ref="A7:A8"/>
    <mergeCell ref="B7:B8"/>
    <mergeCell ref="C7:D7"/>
    <mergeCell ref="E7:F7"/>
    <mergeCell ref="G7:G8"/>
    <mergeCell ref="A1:H1"/>
    <mergeCell ref="A2:H2"/>
    <mergeCell ref="A3:H3"/>
    <mergeCell ref="A4:H4"/>
    <mergeCell ref="A5:H5"/>
    <mergeCell ref="F33:G33"/>
    <mergeCell ref="H7:H8"/>
    <mergeCell ref="F25:G25"/>
    <mergeCell ref="F26:G26"/>
    <mergeCell ref="F27:G27"/>
    <mergeCell ref="F31:G31"/>
    <mergeCell ref="F32:G32"/>
  </mergeCells>
  <pageMargins left="0.92" right="0.7" top="0.75" bottom="0.75" header="0.3" footer="0.3"/>
  <pageSetup paperSize="9" scale="92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1"/>
  <sheetViews>
    <sheetView workbookViewId="0">
      <selection activeCell="E27" sqref="E27:F35"/>
    </sheetView>
  </sheetViews>
  <sheetFormatPr defaultRowHeight="15"/>
  <cols>
    <col min="1" max="1" width="9.140625" style="17"/>
    <col min="2" max="2" width="26" style="366" customWidth="1"/>
    <col min="3" max="3" width="15.5703125" style="367" bestFit="1" customWidth="1"/>
    <col min="4" max="4" width="15.5703125" style="368" bestFit="1" customWidth="1"/>
    <col min="5" max="5" width="21" style="366" bestFit="1" customWidth="1"/>
    <col min="6" max="6" width="5.85546875" style="367" customWidth="1"/>
    <col min="7" max="16384" width="9.140625" style="135"/>
  </cols>
  <sheetData>
    <row r="1" spans="1:6">
      <c r="B1" s="517" t="s">
        <v>349</v>
      </c>
      <c r="C1" s="517"/>
      <c r="D1" s="517"/>
      <c r="E1" s="517"/>
      <c r="F1" s="517"/>
    </row>
    <row r="2" spans="1:6">
      <c r="B2" s="517" t="s">
        <v>510</v>
      </c>
      <c r="C2" s="517"/>
      <c r="D2" s="517"/>
      <c r="E2" s="517"/>
      <c r="F2" s="517"/>
    </row>
    <row r="3" spans="1:6">
      <c r="B3" s="517" t="s">
        <v>413</v>
      </c>
      <c r="C3" s="517"/>
      <c r="D3" s="517"/>
      <c r="E3" s="517"/>
      <c r="F3" s="517"/>
    </row>
    <row r="4" spans="1:6">
      <c r="B4" s="517" t="s">
        <v>516</v>
      </c>
      <c r="C4" s="517"/>
      <c r="D4" s="517"/>
      <c r="E4" s="517"/>
      <c r="F4" s="517"/>
    </row>
    <row r="5" spans="1:6">
      <c r="B5" s="517" t="s">
        <v>414</v>
      </c>
      <c r="C5" s="517"/>
      <c r="D5" s="517"/>
      <c r="E5" s="517"/>
      <c r="F5" s="517"/>
    </row>
    <row r="6" spans="1:6">
      <c r="E6" s="135"/>
      <c r="F6" s="135"/>
    </row>
    <row r="7" spans="1:6" s="64" customFormat="1">
      <c r="A7" s="508" t="s">
        <v>415</v>
      </c>
      <c r="B7" s="508" t="s">
        <v>54</v>
      </c>
      <c r="C7" s="522" t="s">
        <v>517</v>
      </c>
      <c r="D7" s="524" t="s">
        <v>416</v>
      </c>
      <c r="E7" s="510" t="s">
        <v>417</v>
      </c>
      <c r="F7" s="522" t="s">
        <v>185</v>
      </c>
    </row>
    <row r="8" spans="1:6" s="64" customFormat="1">
      <c r="A8" s="509"/>
      <c r="B8" s="509"/>
      <c r="C8" s="511"/>
      <c r="D8" s="525"/>
      <c r="E8" s="511"/>
      <c r="F8" s="523"/>
    </row>
    <row r="9" spans="1:6" ht="17.25" customHeight="1">
      <c r="A9" s="2"/>
      <c r="B9" s="335" t="s">
        <v>203</v>
      </c>
      <c r="C9" s="336"/>
      <c r="D9" s="369"/>
      <c r="E9" s="337"/>
      <c r="F9" s="337"/>
    </row>
    <row r="10" spans="1:6" ht="17.25" customHeight="1">
      <c r="A10" s="56" t="s">
        <v>418</v>
      </c>
      <c r="B10" s="335" t="s">
        <v>186</v>
      </c>
      <c r="C10" s="336"/>
      <c r="D10" s="369"/>
      <c r="E10" s="337"/>
      <c r="F10" s="337"/>
    </row>
    <row r="11" spans="1:6" ht="17.25" customHeight="1">
      <c r="A11" s="2" t="s">
        <v>419</v>
      </c>
      <c r="B11" s="335" t="s">
        <v>400</v>
      </c>
      <c r="C11" s="340"/>
      <c r="D11" s="370"/>
      <c r="E11" s="337"/>
      <c r="F11" s="337"/>
    </row>
    <row r="12" spans="1:6" ht="17.25" customHeight="1">
      <c r="A12" s="2" t="s">
        <v>420</v>
      </c>
      <c r="B12" s="342" t="s">
        <v>421</v>
      </c>
      <c r="C12" s="340">
        <v>0</v>
      </c>
      <c r="D12" s="370">
        <v>0</v>
      </c>
      <c r="E12" s="337"/>
      <c r="F12" s="337"/>
    </row>
    <row r="13" spans="1:6" ht="17.25" customHeight="1">
      <c r="A13" s="2" t="s">
        <v>422</v>
      </c>
      <c r="B13" s="342" t="s">
        <v>423</v>
      </c>
      <c r="C13" s="340">
        <v>0</v>
      </c>
      <c r="D13" s="370">
        <v>0</v>
      </c>
      <c r="E13" s="337"/>
      <c r="F13" s="337"/>
    </row>
    <row r="14" spans="1:6" ht="17.25" customHeight="1">
      <c r="A14" s="2" t="s">
        <v>424</v>
      </c>
      <c r="B14" s="351" t="s">
        <v>425</v>
      </c>
      <c r="C14" s="340">
        <v>0</v>
      </c>
      <c r="D14" s="370">
        <v>0</v>
      </c>
      <c r="E14" s="337"/>
      <c r="F14" s="337"/>
    </row>
    <row r="15" spans="1:6" ht="17.25" customHeight="1">
      <c r="A15" s="2" t="s">
        <v>426</v>
      </c>
      <c r="B15" s="342" t="s">
        <v>427</v>
      </c>
      <c r="C15" s="340">
        <v>0</v>
      </c>
      <c r="D15" s="370">
        <v>0</v>
      </c>
      <c r="E15" s="337"/>
      <c r="F15" s="337"/>
    </row>
    <row r="16" spans="1:6" ht="17.25" customHeight="1">
      <c r="A16" s="2"/>
      <c r="B16" s="345" t="s">
        <v>205</v>
      </c>
      <c r="C16" s="346">
        <f>SUM(C12:C15)</f>
        <v>0</v>
      </c>
      <c r="D16" s="371">
        <f>SUM(D12:D15)</f>
        <v>0</v>
      </c>
      <c r="E16" s="337"/>
      <c r="F16" s="337"/>
    </row>
    <row r="17" spans="1:6" ht="17.25" customHeight="1">
      <c r="A17" s="2"/>
      <c r="B17" s="335"/>
      <c r="C17" s="346"/>
      <c r="D17" s="371"/>
      <c r="E17" s="337"/>
      <c r="F17" s="337"/>
    </row>
    <row r="18" spans="1:6" ht="17.25" customHeight="1">
      <c r="A18" s="2">
        <v>9</v>
      </c>
      <c r="B18" s="335" t="s">
        <v>206</v>
      </c>
      <c r="C18" s="340"/>
      <c r="D18" s="370"/>
      <c r="E18" s="337"/>
      <c r="F18" s="337"/>
    </row>
    <row r="19" spans="1:6" ht="17.25" customHeight="1">
      <c r="A19" s="2" t="s">
        <v>428</v>
      </c>
      <c r="B19" s="335" t="s">
        <v>429</v>
      </c>
      <c r="C19" s="340"/>
      <c r="D19" s="370"/>
      <c r="E19" s="337"/>
      <c r="F19" s="337"/>
    </row>
    <row r="20" spans="1:6" ht="17.25" customHeight="1">
      <c r="A20" s="2" t="s">
        <v>430</v>
      </c>
      <c r="B20" s="342" t="s">
        <v>431</v>
      </c>
      <c r="C20" s="340">
        <f>7512922908-346453332+351537632</f>
        <v>7518007208</v>
      </c>
      <c r="D20" s="370">
        <v>7581440297</v>
      </c>
      <c r="E20" s="372">
        <f t="shared" ref="E20:E25" si="0">C20-D20</f>
        <v>-63433089</v>
      </c>
      <c r="F20" s="337"/>
    </row>
    <row r="21" spans="1:6" ht="17.25" customHeight="1">
      <c r="A21" s="2" t="s">
        <v>432</v>
      </c>
      <c r="B21" s="342" t="s">
        <v>433</v>
      </c>
      <c r="C21" s="352">
        <f>8000251405-85775731+59115537</f>
        <v>7973591211</v>
      </c>
      <c r="D21" s="370">
        <v>6561129111</v>
      </c>
      <c r="E21" s="372">
        <f t="shared" si="0"/>
        <v>1412462100</v>
      </c>
      <c r="F21" s="337"/>
    </row>
    <row r="22" spans="1:6" ht="17.25" customHeight="1">
      <c r="A22" s="2" t="s">
        <v>434</v>
      </c>
      <c r="B22" s="342" t="s">
        <v>435</v>
      </c>
      <c r="C22" s="343">
        <v>428015947.97000003</v>
      </c>
      <c r="D22" s="370">
        <v>400618640.82999998</v>
      </c>
      <c r="E22" s="372">
        <f t="shared" si="0"/>
        <v>27397307.140000045</v>
      </c>
      <c r="F22" s="337"/>
    </row>
    <row r="23" spans="1:6" ht="17.25" customHeight="1">
      <c r="A23" s="2" t="s">
        <v>436</v>
      </c>
      <c r="B23" s="342" t="s">
        <v>208</v>
      </c>
      <c r="C23" s="343">
        <v>0</v>
      </c>
      <c r="D23" s="370">
        <v>0</v>
      </c>
      <c r="E23" s="372">
        <f t="shared" si="0"/>
        <v>0</v>
      </c>
      <c r="F23" s="337"/>
    </row>
    <row r="24" spans="1:6" ht="25.5" customHeight="1">
      <c r="A24" s="2"/>
      <c r="B24" s="335" t="s">
        <v>437</v>
      </c>
      <c r="C24" s="350">
        <f>SUM(C20:C23)</f>
        <v>15919614366.969999</v>
      </c>
      <c r="D24" s="371">
        <f>SUM(D20:D23)</f>
        <v>14543188048.83</v>
      </c>
      <c r="E24" s="373">
        <f t="shared" si="0"/>
        <v>1376426318.1399994</v>
      </c>
      <c r="F24" s="337"/>
    </row>
    <row r="25" spans="1:6" ht="25.5" customHeight="1">
      <c r="A25" s="2"/>
      <c r="B25" s="374" t="s">
        <v>438</v>
      </c>
      <c r="C25" s="350">
        <f>C16-C24</f>
        <v>-15919614366.969999</v>
      </c>
      <c r="D25" s="371">
        <f>D16-D24</f>
        <v>-14543188048.83</v>
      </c>
      <c r="E25" s="373">
        <f t="shared" si="0"/>
        <v>-1376426318.1399994</v>
      </c>
      <c r="F25" s="337"/>
    </row>
    <row r="26" spans="1:6">
      <c r="B26" s="375"/>
      <c r="C26" s="348"/>
      <c r="E26" s="135"/>
      <c r="F26" s="135"/>
    </row>
    <row r="27" spans="1:6">
      <c r="E27" s="505" t="s">
        <v>448</v>
      </c>
      <c r="F27" s="505"/>
    </row>
    <row r="28" spans="1:6">
      <c r="E28" s="506" t="s">
        <v>441</v>
      </c>
      <c r="F28" s="506"/>
    </row>
    <row r="29" spans="1:6">
      <c r="E29" s="505"/>
      <c r="F29" s="505"/>
    </row>
    <row r="30" spans="1:6">
      <c r="E30"/>
      <c r="F30" s="1"/>
    </row>
    <row r="31" spans="1:6">
      <c r="E31"/>
      <c r="F31" s="1"/>
    </row>
    <row r="32" spans="1:6">
      <c r="E32"/>
      <c r="F32" s="1"/>
    </row>
    <row r="33" spans="5:6">
      <c r="E33" s="506" t="s">
        <v>446</v>
      </c>
      <c r="F33" s="506"/>
    </row>
    <row r="34" spans="5:6">
      <c r="E34" s="504" t="s">
        <v>18</v>
      </c>
      <c r="F34" s="504"/>
    </row>
    <row r="35" spans="5:6">
      <c r="E35" s="504" t="s">
        <v>447</v>
      </c>
      <c r="F35" s="504"/>
    </row>
    <row r="36" spans="5:6">
      <c r="E36" s="135"/>
      <c r="F36" s="135"/>
    </row>
    <row r="37" spans="5:6">
      <c r="E37" s="135"/>
      <c r="F37" s="135"/>
    </row>
    <row r="38" spans="5:6">
      <c r="E38" s="135"/>
      <c r="F38" s="135"/>
    </row>
    <row r="39" spans="5:6">
      <c r="E39" s="135"/>
      <c r="F39" s="135"/>
    </row>
    <row r="40" spans="5:6">
      <c r="E40" s="135"/>
      <c r="F40" s="135"/>
    </row>
    <row r="41" spans="5:6">
      <c r="E41" s="135"/>
      <c r="F41" s="135"/>
    </row>
  </sheetData>
  <mergeCells count="17">
    <mergeCell ref="A7:A8"/>
    <mergeCell ref="B7:B8"/>
    <mergeCell ref="C7:C8"/>
    <mergeCell ref="D7:D8"/>
    <mergeCell ref="E7:E8"/>
    <mergeCell ref="B1:F1"/>
    <mergeCell ref="B2:F2"/>
    <mergeCell ref="B3:F3"/>
    <mergeCell ref="B4:F4"/>
    <mergeCell ref="B5:F5"/>
    <mergeCell ref="E35:F35"/>
    <mergeCell ref="F7:F8"/>
    <mergeCell ref="E27:F27"/>
    <mergeCell ref="E28:F28"/>
    <mergeCell ref="E29:F29"/>
    <mergeCell ref="E33:F33"/>
    <mergeCell ref="E34:F3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3"/>
  <sheetViews>
    <sheetView topLeftCell="A10" workbookViewId="0">
      <selection activeCell="F20" sqref="F20"/>
    </sheetView>
  </sheetViews>
  <sheetFormatPr defaultRowHeight="15"/>
  <cols>
    <col min="1" max="1" width="9.140625" customWidth="1"/>
    <col min="2" max="2" width="58.5703125" customWidth="1"/>
    <col min="4" max="4" width="27.28515625" bestFit="1" customWidth="1"/>
    <col min="5" max="5" width="20.5703125" hidden="1" customWidth="1"/>
  </cols>
  <sheetData>
    <row r="1" spans="1:5" ht="17.25">
      <c r="A1" s="534" t="s">
        <v>349</v>
      </c>
      <c r="B1" s="534"/>
      <c r="C1" s="534"/>
      <c r="D1" s="534"/>
      <c r="E1" s="534"/>
    </row>
    <row r="2" spans="1:5" ht="17.25">
      <c r="A2" s="534" t="s">
        <v>511</v>
      </c>
      <c r="B2" s="534"/>
      <c r="C2" s="534"/>
      <c r="D2" s="534"/>
      <c r="E2" s="534"/>
    </row>
    <row r="3" spans="1:5" ht="17.25">
      <c r="A3" s="534" t="s">
        <v>389</v>
      </c>
      <c r="B3" s="534"/>
      <c r="C3" s="534"/>
      <c r="D3" s="534"/>
      <c r="E3" s="534"/>
    </row>
    <row r="4" spans="1:5" ht="17.25">
      <c r="A4" s="534" t="s">
        <v>518</v>
      </c>
      <c r="B4" s="534"/>
      <c r="C4" s="534"/>
      <c r="D4" s="534"/>
      <c r="E4" s="534"/>
    </row>
    <row r="5" spans="1:5" ht="15.75">
      <c r="A5" s="507"/>
      <c r="B5" s="507"/>
      <c r="C5" s="507"/>
      <c r="D5" s="507"/>
      <c r="E5" s="136"/>
    </row>
    <row r="6" spans="1:5" ht="15.75" thickBot="1"/>
    <row r="7" spans="1:5" ht="16.5" thickBot="1">
      <c r="A7" s="312" t="s">
        <v>36</v>
      </c>
      <c r="B7" s="532" t="s">
        <v>1</v>
      </c>
      <c r="C7" s="533"/>
      <c r="D7" s="312">
        <v>2017</v>
      </c>
      <c r="E7" s="312">
        <v>2015</v>
      </c>
    </row>
    <row r="8" spans="1:5" ht="15.75">
      <c r="A8" s="313">
        <v>1</v>
      </c>
      <c r="B8" s="526" t="s">
        <v>390</v>
      </c>
      <c r="C8" s="527"/>
      <c r="D8" s="314">
        <f>'[1]Neraca audited'!D44</f>
        <v>4212293419.2600002</v>
      </c>
      <c r="E8" s="315">
        <v>4612807127.0900002</v>
      </c>
    </row>
    <row r="9" spans="1:5" ht="15.75">
      <c r="A9" s="316">
        <v>2</v>
      </c>
      <c r="B9" s="528" t="s">
        <v>391</v>
      </c>
      <c r="C9" s="529"/>
      <c r="D9" s="317">
        <v>8336742.8600000003</v>
      </c>
      <c r="E9" s="317">
        <v>0</v>
      </c>
    </row>
    <row r="10" spans="1:5" ht="15.75">
      <c r="A10" s="316">
        <v>3</v>
      </c>
      <c r="B10" s="528" t="s">
        <v>392</v>
      </c>
      <c r="C10" s="529"/>
      <c r="D10" s="317">
        <f>'[1]Neraca audited'!C47</f>
        <v>-15919614366.969999</v>
      </c>
      <c r="E10" s="318">
        <v>-14543188048.83</v>
      </c>
    </row>
    <row r="11" spans="1:5" ht="15.75">
      <c r="A11" s="316">
        <v>4</v>
      </c>
      <c r="B11" s="530" t="s">
        <v>393</v>
      </c>
      <c r="C11" s="531"/>
      <c r="D11" s="317">
        <v>0</v>
      </c>
      <c r="E11" s="317">
        <v>0</v>
      </c>
    </row>
    <row r="12" spans="1:5" ht="15.75">
      <c r="A12" s="319">
        <v>5</v>
      </c>
      <c r="B12" s="530" t="s">
        <v>394</v>
      </c>
      <c r="C12" s="531"/>
      <c r="D12" s="320">
        <f>'[1]Neraca audited'!C53</f>
        <v>15678235416</v>
      </c>
      <c r="E12" s="318">
        <v>14142674341</v>
      </c>
    </row>
    <row r="13" spans="1:5" ht="16.5" thickBot="1">
      <c r="A13" s="321">
        <v>6</v>
      </c>
      <c r="B13" s="322" t="s">
        <v>395</v>
      </c>
      <c r="C13" s="323"/>
      <c r="D13" s="324">
        <f>SUM(D8:D12)</f>
        <v>3979251211.1500015</v>
      </c>
      <c r="E13" s="324">
        <f>SUM(E8:E12)</f>
        <v>4212293419.2600002</v>
      </c>
    </row>
    <row r="15" spans="1:5">
      <c r="C15" s="505" t="s">
        <v>448</v>
      </c>
      <c r="D15" s="505"/>
    </row>
    <row r="16" spans="1:5">
      <c r="C16" s="506" t="s">
        <v>441</v>
      </c>
      <c r="D16" s="506"/>
    </row>
    <row r="17" spans="3:4">
      <c r="C17" s="505"/>
      <c r="D17" s="505"/>
    </row>
    <row r="18" spans="3:4">
      <c r="D18" s="1"/>
    </row>
    <row r="19" spans="3:4">
      <c r="D19" s="1"/>
    </row>
    <row r="20" spans="3:4">
      <c r="D20" s="1"/>
    </row>
    <row r="21" spans="3:4">
      <c r="C21" s="506" t="s">
        <v>446</v>
      </c>
      <c r="D21" s="506"/>
    </row>
    <row r="22" spans="3:4">
      <c r="C22" s="504" t="s">
        <v>18</v>
      </c>
      <c r="D22" s="504"/>
    </row>
    <row r="23" spans="3:4">
      <c r="C23" s="504" t="s">
        <v>447</v>
      </c>
      <c r="D23" s="504"/>
    </row>
  </sheetData>
  <mergeCells count="17">
    <mergeCell ref="C23:D23"/>
    <mergeCell ref="C15:D15"/>
    <mergeCell ref="C16:D16"/>
    <mergeCell ref="C17:D17"/>
    <mergeCell ref="C21:D21"/>
    <mergeCell ref="C22:D22"/>
    <mergeCell ref="B7:C7"/>
    <mergeCell ref="A1:E1"/>
    <mergeCell ref="A2:E2"/>
    <mergeCell ref="A3:E3"/>
    <mergeCell ref="A4:E4"/>
    <mergeCell ref="A5:D5"/>
    <mergeCell ref="B8:C8"/>
    <mergeCell ref="B9:C9"/>
    <mergeCell ref="B10:C10"/>
    <mergeCell ref="B11:C11"/>
    <mergeCell ref="B12:C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F42"/>
  <sheetViews>
    <sheetView view="pageBreakPreview" topLeftCell="A7" zoomScale="90" zoomScaleSheetLayoutView="90" workbookViewId="0">
      <selection activeCell="D15" sqref="D15"/>
    </sheetView>
  </sheetViews>
  <sheetFormatPr defaultRowHeight="15"/>
  <cols>
    <col min="1" max="1" width="4.28515625" style="3" customWidth="1"/>
    <col min="2" max="2" width="36.5703125" customWidth="1"/>
    <col min="3" max="3" width="20.7109375" customWidth="1"/>
    <col min="4" max="4" width="25.7109375" style="1" customWidth="1"/>
    <col min="5" max="5" width="16.28515625" bestFit="1" customWidth="1"/>
    <col min="8" max="8" width="12.140625" bestFit="1" customWidth="1"/>
  </cols>
  <sheetData>
    <row r="1" spans="1:6">
      <c r="A1" s="535" t="s">
        <v>19</v>
      </c>
      <c r="B1" s="535"/>
      <c r="C1" s="535"/>
      <c r="D1" s="535"/>
    </row>
    <row r="2" spans="1:6">
      <c r="A2" s="506" t="s">
        <v>445</v>
      </c>
      <c r="B2" s="506"/>
      <c r="C2" s="506"/>
      <c r="D2" s="506"/>
    </row>
    <row r="3" spans="1:6">
      <c r="A3" s="540" t="s">
        <v>439</v>
      </c>
      <c r="B3" s="540"/>
      <c r="C3" s="540"/>
      <c r="D3" s="540"/>
      <c r="E3" s="403"/>
      <c r="F3" s="403"/>
    </row>
    <row r="5" spans="1:6" s="3" customFormat="1" ht="20.25" customHeight="1">
      <c r="A5" s="13" t="s">
        <v>0</v>
      </c>
      <c r="B5" s="539" t="s">
        <v>1</v>
      </c>
      <c r="C5" s="539"/>
      <c r="D5" s="14" t="s">
        <v>10</v>
      </c>
    </row>
    <row r="6" spans="1:6" ht="20.25" customHeight="1">
      <c r="A6" s="2">
        <v>1</v>
      </c>
      <c r="B6" s="538" t="s">
        <v>2</v>
      </c>
      <c r="C6" s="538"/>
      <c r="D6" s="11">
        <v>6907599777</v>
      </c>
    </row>
    <row r="7" spans="1:6" ht="20.25" customHeight="1">
      <c r="A7" s="2">
        <v>2</v>
      </c>
      <c r="B7" s="538" t="s">
        <v>17</v>
      </c>
      <c r="C7" s="538"/>
      <c r="D7" s="11">
        <f>7337031838+288617000</f>
        <v>7625648838</v>
      </c>
    </row>
    <row r="8" spans="1:6" ht="20.25" customHeight="1">
      <c r="A8" s="2">
        <v>3</v>
      </c>
      <c r="B8" s="538" t="s">
        <v>3</v>
      </c>
      <c r="C8" s="538"/>
      <c r="D8" s="11">
        <v>0</v>
      </c>
    </row>
    <row r="9" spans="1:6" ht="20.25" customHeight="1">
      <c r="A9" s="2">
        <v>4</v>
      </c>
      <c r="B9" s="538" t="s">
        <v>4</v>
      </c>
      <c r="C9" s="538"/>
      <c r="D9" s="11">
        <f>SUM(D6:D8)</f>
        <v>14533248615</v>
      </c>
    </row>
    <row r="10" spans="1:6" ht="20.25" customHeight="1">
      <c r="A10" s="2"/>
      <c r="B10" s="9"/>
      <c r="C10" s="10"/>
      <c r="D10" s="11"/>
    </row>
    <row r="11" spans="1:6" ht="20.25" customHeight="1">
      <c r="A11" s="2">
        <v>5</v>
      </c>
      <c r="B11" s="538" t="s">
        <v>5</v>
      </c>
      <c r="C11" s="538"/>
      <c r="D11" s="12">
        <f>D23-550460320</f>
        <v>1272539680</v>
      </c>
      <c r="E11" s="19"/>
    </row>
    <row r="12" spans="1:6" ht="20.25" customHeight="1">
      <c r="A12" s="2">
        <v>6</v>
      </c>
      <c r="B12" s="538" t="s">
        <v>20</v>
      </c>
      <c r="C12" s="538"/>
      <c r="D12" s="11">
        <f>D9+D11</f>
        <v>15805788295</v>
      </c>
    </row>
    <row r="13" spans="1:6" ht="20.25" customHeight="1">
      <c r="A13" s="2"/>
      <c r="B13" s="536"/>
      <c r="C13" s="537"/>
      <c r="D13" s="11"/>
    </row>
    <row r="14" spans="1:6" ht="20.25" customHeight="1">
      <c r="A14" s="2">
        <v>7</v>
      </c>
      <c r="B14" s="538" t="s">
        <v>6</v>
      </c>
      <c r="C14" s="538"/>
      <c r="D14" s="11"/>
    </row>
    <row r="15" spans="1:6" ht="20.25" customHeight="1">
      <c r="A15" s="2">
        <v>8</v>
      </c>
      <c r="B15" s="538" t="s">
        <v>7</v>
      </c>
      <c r="C15" s="538"/>
      <c r="D15" s="11">
        <v>0</v>
      </c>
    </row>
    <row r="16" spans="1:6" ht="20.25" customHeight="1">
      <c r="A16" s="2">
        <v>9</v>
      </c>
      <c r="B16" s="538" t="s">
        <v>8</v>
      </c>
      <c r="C16" s="538"/>
      <c r="D16" s="11">
        <v>0</v>
      </c>
    </row>
    <row r="17" spans="1:4" ht="20.25" customHeight="1">
      <c r="A17" s="2">
        <v>10</v>
      </c>
      <c r="B17" s="538" t="s">
        <v>9</v>
      </c>
      <c r="C17" s="538"/>
      <c r="D17" s="11">
        <f>SUM(D14:D16)</f>
        <v>0</v>
      </c>
    </row>
    <row r="18" spans="1:4" ht="20.25" customHeight="1">
      <c r="A18" s="2"/>
      <c r="B18" s="538" t="s">
        <v>558</v>
      </c>
      <c r="C18" s="538"/>
      <c r="D18" s="11"/>
    </row>
    <row r="19" spans="1:4" ht="20.25" customHeight="1">
      <c r="A19" s="2"/>
      <c r="B19" s="20" t="s">
        <v>449</v>
      </c>
      <c r="C19" s="8">
        <v>0</v>
      </c>
      <c r="D19" s="11"/>
    </row>
    <row r="20" spans="1:4" ht="20.25" customHeight="1">
      <c r="A20" s="2"/>
      <c r="B20" s="5"/>
      <c r="C20" s="6"/>
      <c r="D20" s="11"/>
    </row>
    <row r="21" spans="1:4" ht="20.25" customHeight="1">
      <c r="A21" s="2">
        <v>11</v>
      </c>
      <c r="B21" s="5" t="s">
        <v>11</v>
      </c>
      <c r="C21" s="6"/>
      <c r="D21" s="11">
        <f>D12-D17</f>
        <v>15805788295</v>
      </c>
    </row>
    <row r="22" spans="1:4" ht="20.25" customHeight="1">
      <c r="A22" s="2"/>
      <c r="B22" s="5"/>
      <c r="C22" s="6"/>
      <c r="D22" s="11"/>
    </row>
    <row r="23" spans="1:4" ht="20.25" customHeight="1">
      <c r="A23" s="2">
        <v>12</v>
      </c>
      <c r="B23" s="5" t="s">
        <v>21</v>
      </c>
      <c r="C23" s="6"/>
      <c r="D23" s="11">
        <f>C25</f>
        <v>1823000000</v>
      </c>
    </row>
    <row r="24" spans="1:4" ht="20.25" customHeight="1">
      <c r="A24" s="2"/>
      <c r="B24" s="5" t="s">
        <v>12</v>
      </c>
      <c r="C24" s="6"/>
      <c r="D24" s="11"/>
    </row>
    <row r="25" spans="1:4" ht="20.25" customHeight="1">
      <c r="A25" s="2"/>
      <c r="B25" s="20" t="s">
        <v>556</v>
      </c>
      <c r="C25" s="8">
        <v>1823000000</v>
      </c>
      <c r="D25" s="11"/>
    </row>
    <row r="26" spans="1:4" ht="20.25" customHeight="1">
      <c r="A26" s="2"/>
      <c r="B26" s="7"/>
      <c r="C26" s="8"/>
      <c r="D26" s="11"/>
    </row>
    <row r="27" spans="1:4" ht="20.25" hidden="1" customHeight="1">
      <c r="A27" s="2"/>
      <c r="B27" s="5"/>
      <c r="C27" s="6" t="s">
        <v>13</v>
      </c>
      <c r="D27" s="11"/>
    </row>
    <row r="28" spans="1:4" ht="20.25" customHeight="1">
      <c r="A28" s="2">
        <v>13</v>
      </c>
      <c r="B28" s="541" t="s">
        <v>14</v>
      </c>
      <c r="C28" s="542"/>
      <c r="D28" s="12">
        <f>D11</f>
        <v>1272539680</v>
      </c>
    </row>
    <row r="29" spans="1:4" ht="20.25" customHeight="1">
      <c r="A29" s="2">
        <v>14</v>
      </c>
      <c r="B29" s="5" t="s">
        <v>15</v>
      </c>
      <c r="C29" s="6"/>
      <c r="D29" s="11"/>
    </row>
    <row r="30" spans="1:4" ht="20.25" customHeight="1">
      <c r="A30" s="2"/>
      <c r="B30" s="5" t="s">
        <v>16</v>
      </c>
      <c r="C30" s="6"/>
      <c r="D30" s="11"/>
    </row>
    <row r="31" spans="1:4" ht="20.25" customHeight="1">
      <c r="A31" s="2"/>
      <c r="B31" s="20" t="s">
        <v>557</v>
      </c>
      <c r="C31" s="8">
        <v>550460320</v>
      </c>
      <c r="D31" s="11"/>
    </row>
    <row r="32" spans="1:4" ht="20.25" customHeight="1">
      <c r="A32" s="2"/>
      <c r="B32" s="5"/>
      <c r="C32" s="6"/>
      <c r="D32" s="4"/>
    </row>
    <row r="34" spans="3:4">
      <c r="C34" s="505" t="s">
        <v>448</v>
      </c>
      <c r="D34" s="505"/>
    </row>
    <row r="35" spans="3:4">
      <c r="C35" s="506" t="s">
        <v>441</v>
      </c>
      <c r="D35" s="506"/>
    </row>
    <row r="36" spans="3:4">
      <c r="C36" s="505"/>
      <c r="D36" s="505"/>
    </row>
    <row r="40" spans="3:4">
      <c r="C40" s="506" t="s">
        <v>446</v>
      </c>
      <c r="D40" s="506"/>
    </row>
    <row r="41" spans="3:4" ht="12" customHeight="1">
      <c r="C41" s="504" t="s">
        <v>18</v>
      </c>
      <c r="D41" s="504"/>
    </row>
    <row r="42" spans="3:4" ht="12" customHeight="1">
      <c r="C42" s="504" t="s">
        <v>447</v>
      </c>
      <c r="D42" s="504"/>
    </row>
  </sheetData>
  <mergeCells count="23">
    <mergeCell ref="A3:D3"/>
    <mergeCell ref="B9:C9"/>
    <mergeCell ref="C40:D40"/>
    <mergeCell ref="C41:D41"/>
    <mergeCell ref="C42:D42"/>
    <mergeCell ref="B18:C18"/>
    <mergeCell ref="B28:C28"/>
    <mergeCell ref="A1:D1"/>
    <mergeCell ref="A2:D2"/>
    <mergeCell ref="B13:C13"/>
    <mergeCell ref="C35:D35"/>
    <mergeCell ref="C36:D36"/>
    <mergeCell ref="C34:D34"/>
    <mergeCell ref="B11:C11"/>
    <mergeCell ref="B12:C12"/>
    <mergeCell ref="B14:C14"/>
    <mergeCell ref="B15:C15"/>
    <mergeCell ref="B16:C16"/>
    <mergeCell ref="B17:C17"/>
    <mergeCell ref="B5:C5"/>
    <mergeCell ref="B6:C6"/>
    <mergeCell ref="B7:C7"/>
    <mergeCell ref="B8:C8"/>
  </mergeCells>
  <pageMargins left="1.0236220472440944" right="0.23622047244094491" top="0.74803149606299213" bottom="0.35433070866141736" header="0.31496062992125984" footer="0.31496062992125984"/>
  <pageSetup paperSize="9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F25"/>
  <sheetViews>
    <sheetView view="pageBreakPreview" zoomScaleSheetLayoutView="100" workbookViewId="0">
      <selection activeCell="D20" sqref="D20"/>
    </sheetView>
  </sheetViews>
  <sheetFormatPr defaultRowHeight="15"/>
  <cols>
    <col min="1" max="1" width="4.28515625" customWidth="1"/>
    <col min="2" max="2" width="27.7109375" customWidth="1"/>
    <col min="3" max="3" width="21" customWidth="1"/>
    <col min="4" max="4" width="22.28515625" customWidth="1"/>
    <col min="5" max="5" width="24.140625" style="1" customWidth="1"/>
    <col min="6" max="6" width="21.5703125" customWidth="1"/>
  </cols>
  <sheetData>
    <row r="1" spans="1:6">
      <c r="A1" s="546" t="s">
        <v>22</v>
      </c>
      <c r="B1" s="546"/>
      <c r="C1" s="546"/>
      <c r="D1" s="546"/>
      <c r="E1" s="546"/>
      <c r="F1" s="546"/>
    </row>
    <row r="2" spans="1:6" s="21" customFormat="1" ht="15.75">
      <c r="A2" s="547" t="s">
        <v>450</v>
      </c>
      <c r="B2" s="547"/>
      <c r="C2" s="547"/>
      <c r="D2" s="547"/>
      <c r="E2" s="547"/>
      <c r="F2" s="547"/>
    </row>
    <row r="3" spans="1:6" s="21" customFormat="1">
      <c r="A3" s="540" t="s">
        <v>439</v>
      </c>
      <c r="B3" s="540"/>
      <c r="C3" s="540"/>
      <c r="D3" s="540"/>
      <c r="E3" s="540"/>
      <c r="F3" s="540"/>
    </row>
    <row r="5" spans="1:6">
      <c r="A5" s="548" t="s">
        <v>0</v>
      </c>
      <c r="B5" s="548" t="s">
        <v>23</v>
      </c>
      <c r="C5" s="549" t="s">
        <v>24</v>
      </c>
      <c r="D5" s="549"/>
      <c r="E5" s="549"/>
      <c r="F5" s="548" t="s">
        <v>25</v>
      </c>
    </row>
    <row r="6" spans="1:6" s="17" customFormat="1">
      <c r="A6" s="548"/>
      <c r="B6" s="548"/>
      <c r="C6" s="2" t="s">
        <v>26</v>
      </c>
      <c r="D6" s="2" t="s">
        <v>27</v>
      </c>
      <c r="E6" s="22" t="s">
        <v>28</v>
      </c>
      <c r="F6" s="548"/>
    </row>
    <row r="7" spans="1:6">
      <c r="A7" s="23"/>
      <c r="B7" s="23"/>
      <c r="C7" s="23"/>
      <c r="D7" s="23"/>
      <c r="E7" s="4"/>
      <c r="F7" s="23"/>
    </row>
    <row r="8" spans="1:6">
      <c r="A8" s="2"/>
      <c r="B8" s="23"/>
      <c r="C8" s="23"/>
      <c r="D8" s="23"/>
      <c r="E8" s="4"/>
      <c r="F8" s="24"/>
    </row>
    <row r="9" spans="1:6">
      <c r="A9" s="23"/>
      <c r="B9" s="23"/>
      <c r="C9" s="23"/>
      <c r="D9" s="23"/>
      <c r="E9" s="4"/>
      <c r="F9" s="23"/>
    </row>
    <row r="10" spans="1:6">
      <c r="A10" s="23"/>
      <c r="B10" s="23"/>
      <c r="C10" s="23"/>
      <c r="D10" s="23"/>
      <c r="E10" s="4"/>
      <c r="F10" s="23"/>
    </row>
    <row r="11" spans="1:6">
      <c r="A11" s="23"/>
      <c r="B11" s="23"/>
      <c r="C11" s="23"/>
      <c r="D11" s="23"/>
      <c r="E11" s="4"/>
      <c r="F11" s="23"/>
    </row>
    <row r="12" spans="1:6">
      <c r="A12" s="23"/>
      <c r="B12" s="23"/>
      <c r="C12" s="23"/>
      <c r="D12" s="23"/>
      <c r="E12" s="4"/>
      <c r="F12" s="23"/>
    </row>
    <row r="13" spans="1:6">
      <c r="A13" s="23"/>
      <c r="B13" s="23"/>
      <c r="C13" s="23"/>
      <c r="D13" s="23"/>
      <c r="E13" s="4"/>
      <c r="F13" s="23"/>
    </row>
    <row r="14" spans="1:6" s="26" customFormat="1">
      <c r="A14" s="543" t="s">
        <v>444</v>
      </c>
      <c r="B14" s="544"/>
      <c r="C14" s="544"/>
      <c r="D14" s="544"/>
      <c r="E14" s="545"/>
      <c r="F14" s="25"/>
    </row>
    <row r="17" spans="5:6">
      <c r="E17" s="505" t="s">
        <v>448</v>
      </c>
      <c r="F17" s="505"/>
    </row>
    <row r="18" spans="5:6">
      <c r="E18" s="506" t="s">
        <v>441</v>
      </c>
      <c r="F18" s="506"/>
    </row>
    <row r="19" spans="5:6">
      <c r="E19" s="505"/>
      <c r="F19" s="505"/>
    </row>
    <row r="20" spans="5:6">
      <c r="E20"/>
      <c r="F20" s="1"/>
    </row>
    <row r="21" spans="5:6">
      <c r="E21"/>
      <c r="F21" s="1"/>
    </row>
    <row r="22" spans="5:6">
      <c r="E22"/>
      <c r="F22" s="1"/>
    </row>
    <row r="23" spans="5:6">
      <c r="E23" s="506" t="s">
        <v>446</v>
      </c>
      <c r="F23" s="506"/>
    </row>
    <row r="24" spans="5:6">
      <c r="E24" s="504" t="s">
        <v>18</v>
      </c>
      <c r="F24" s="504"/>
    </row>
    <row r="25" spans="5:6">
      <c r="E25" s="504" t="s">
        <v>447</v>
      </c>
      <c r="F25" s="504"/>
    </row>
  </sheetData>
  <mergeCells count="14">
    <mergeCell ref="A1:F1"/>
    <mergeCell ref="A2:F2"/>
    <mergeCell ref="A3:F3"/>
    <mergeCell ref="A5:A6"/>
    <mergeCell ref="B5:B6"/>
    <mergeCell ref="C5:E5"/>
    <mergeCell ref="F5:F6"/>
    <mergeCell ref="E25:F25"/>
    <mergeCell ref="A14:E14"/>
    <mergeCell ref="E17:F17"/>
    <mergeCell ref="E18:F18"/>
    <mergeCell ref="E19:F19"/>
    <mergeCell ref="E23:F23"/>
    <mergeCell ref="E24:F24"/>
  </mergeCells>
  <pageMargins left="0.92" right="0.70866141732283472" top="1.1499999999999999" bottom="0.74803149606299213" header="0.31496062992125984" footer="0.31496062992125984"/>
  <pageSetup paperSize="9" orientation="landscape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2:F32"/>
  <sheetViews>
    <sheetView view="pageBreakPreview" zoomScale="77" zoomScaleSheetLayoutView="77" workbookViewId="0">
      <selection activeCell="E18" sqref="E18"/>
    </sheetView>
  </sheetViews>
  <sheetFormatPr defaultRowHeight="15"/>
  <cols>
    <col min="1" max="1" width="4.28515625" customWidth="1"/>
    <col min="2" max="2" width="34.5703125" customWidth="1"/>
    <col min="3" max="3" width="20.28515625" customWidth="1"/>
    <col min="4" max="4" width="21.140625" customWidth="1"/>
    <col min="5" max="5" width="21" customWidth="1"/>
    <col min="6" max="6" width="21.85546875" customWidth="1"/>
  </cols>
  <sheetData>
    <row r="2" spans="1:6">
      <c r="A2" s="546" t="s">
        <v>29</v>
      </c>
      <c r="B2" s="546"/>
      <c r="C2" s="546"/>
      <c r="D2" s="546"/>
      <c r="E2" s="546"/>
      <c r="F2" s="546"/>
    </row>
    <row r="3" spans="1:6" ht="15.75">
      <c r="A3" s="547" t="s">
        <v>440</v>
      </c>
      <c r="B3" s="547"/>
      <c r="C3" s="547"/>
      <c r="D3" s="547"/>
      <c r="E3" s="547"/>
      <c r="F3" s="547"/>
    </row>
    <row r="4" spans="1:6">
      <c r="A4" s="540" t="s">
        <v>439</v>
      </c>
      <c r="B4" s="540"/>
      <c r="C4" s="540"/>
      <c r="D4" s="540"/>
      <c r="E4" s="540"/>
      <c r="F4" s="540"/>
    </row>
    <row r="5" spans="1:6">
      <c r="A5" s="27"/>
      <c r="B5" s="27"/>
      <c r="C5" s="27"/>
      <c r="D5" s="27"/>
      <c r="E5" s="27"/>
      <c r="F5" s="27"/>
    </row>
    <row r="6" spans="1:6">
      <c r="A6" s="28"/>
      <c r="B6" s="28"/>
      <c r="C6" s="28"/>
      <c r="D6" s="28"/>
      <c r="E6" s="28"/>
      <c r="F6" s="28"/>
    </row>
    <row r="7" spans="1:6" s="40" customFormat="1" ht="33" customHeight="1">
      <c r="A7" s="29" t="s">
        <v>0</v>
      </c>
      <c r="B7" s="29" t="s">
        <v>30</v>
      </c>
      <c r="C7" s="29" t="s">
        <v>31</v>
      </c>
      <c r="D7" s="29" t="s">
        <v>32</v>
      </c>
      <c r="E7" s="29" t="s">
        <v>33</v>
      </c>
      <c r="F7" s="29" t="s">
        <v>10</v>
      </c>
    </row>
    <row r="8" spans="1:6">
      <c r="A8" s="30"/>
      <c r="B8" s="31"/>
      <c r="C8" s="32"/>
      <c r="D8" s="32"/>
      <c r="E8" s="33"/>
      <c r="F8" s="32"/>
    </row>
    <row r="9" spans="1:6">
      <c r="A9" s="380"/>
      <c r="B9" s="381"/>
      <c r="C9" s="382"/>
      <c r="D9" s="382"/>
      <c r="E9" s="383"/>
      <c r="F9" s="384"/>
    </row>
    <row r="10" spans="1:6">
      <c r="A10" s="380"/>
      <c r="B10" s="381"/>
      <c r="C10" s="382"/>
      <c r="D10" s="382"/>
      <c r="E10" s="383"/>
      <c r="F10" s="384"/>
    </row>
    <row r="11" spans="1:6">
      <c r="A11" s="380"/>
      <c r="B11" s="381"/>
      <c r="C11" s="382"/>
      <c r="D11" s="382"/>
      <c r="E11" s="383"/>
      <c r="F11" s="384"/>
    </row>
    <row r="12" spans="1:6">
      <c r="A12" s="380"/>
      <c r="B12" s="381"/>
      <c r="C12" s="382"/>
      <c r="D12" s="382"/>
      <c r="E12" s="383"/>
      <c r="F12" s="384"/>
    </row>
    <row r="13" spans="1:6">
      <c r="A13" s="380"/>
      <c r="B13" s="381"/>
      <c r="C13" s="382"/>
      <c r="D13" s="382"/>
      <c r="E13" s="383"/>
      <c r="F13" s="384"/>
    </row>
    <row r="14" spans="1:6">
      <c r="A14" s="380"/>
      <c r="B14" s="381"/>
      <c r="C14" s="382"/>
      <c r="D14" s="382"/>
      <c r="E14" s="383"/>
      <c r="F14" s="384"/>
    </row>
    <row r="15" spans="1:6">
      <c r="A15" s="380"/>
      <c r="B15" s="381"/>
      <c r="C15" s="382"/>
      <c r="D15" s="382"/>
      <c r="E15" s="383"/>
      <c r="F15" s="384"/>
    </row>
    <row r="16" spans="1:6">
      <c r="A16" s="380"/>
      <c r="B16" s="381"/>
      <c r="C16" s="382"/>
      <c r="D16" s="382"/>
      <c r="E16" s="383"/>
      <c r="F16" s="384"/>
    </row>
    <row r="17" spans="1:6">
      <c r="A17" s="380"/>
      <c r="B17" s="381"/>
      <c r="C17" s="382"/>
      <c r="D17" s="382"/>
      <c r="E17" s="383"/>
      <c r="F17" s="384"/>
    </row>
    <row r="18" spans="1:6">
      <c r="A18" s="380"/>
      <c r="B18" s="381"/>
      <c r="C18" s="382"/>
      <c r="D18" s="382"/>
      <c r="E18" s="383"/>
      <c r="F18" s="384"/>
    </row>
    <row r="19" spans="1:6" s="41" customFormat="1">
      <c r="A19" s="34"/>
      <c r="B19" s="35"/>
      <c r="C19" s="35"/>
      <c r="D19" s="35"/>
      <c r="E19" s="36"/>
      <c r="F19" s="37"/>
    </row>
    <row r="20" spans="1:6">
      <c r="A20" s="543" t="s">
        <v>25</v>
      </c>
      <c r="B20" s="545"/>
      <c r="C20" s="38">
        <f>SUM(C19:C19)</f>
        <v>0</v>
      </c>
      <c r="D20" s="39"/>
      <c r="E20" s="38">
        <f>SUM(E19:E19)</f>
        <v>0</v>
      </c>
      <c r="F20" s="25">
        <f>SUM(F19:F19)</f>
        <v>0</v>
      </c>
    </row>
    <row r="24" spans="1:6">
      <c r="E24" s="505" t="s">
        <v>448</v>
      </c>
      <c r="F24" s="505"/>
    </row>
    <row r="25" spans="1:6">
      <c r="E25" s="506" t="s">
        <v>441</v>
      </c>
      <c r="F25" s="506"/>
    </row>
    <row r="26" spans="1:6">
      <c r="E26" s="505"/>
      <c r="F26" s="505"/>
    </row>
    <row r="27" spans="1:6">
      <c r="F27" s="1"/>
    </row>
    <row r="28" spans="1:6">
      <c r="F28" s="1"/>
    </row>
    <row r="29" spans="1:6">
      <c r="F29" s="1"/>
    </row>
    <row r="30" spans="1:6">
      <c r="E30" s="506" t="s">
        <v>446</v>
      </c>
      <c r="F30" s="506"/>
    </row>
    <row r="31" spans="1:6">
      <c r="E31" s="504" t="s">
        <v>18</v>
      </c>
      <c r="F31" s="504"/>
    </row>
    <row r="32" spans="1:6">
      <c r="E32" s="504" t="s">
        <v>447</v>
      </c>
      <c r="F32" s="504"/>
    </row>
  </sheetData>
  <mergeCells count="10">
    <mergeCell ref="E32:F32"/>
    <mergeCell ref="E26:F26"/>
    <mergeCell ref="E30:F30"/>
    <mergeCell ref="E31:F31"/>
    <mergeCell ref="A2:F2"/>
    <mergeCell ref="A3:F3"/>
    <mergeCell ref="A4:F4"/>
    <mergeCell ref="A20:B20"/>
    <mergeCell ref="E24:F24"/>
    <mergeCell ref="E25:F2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2:J39"/>
  <sheetViews>
    <sheetView view="pageBreakPreview" zoomScale="79" zoomScaleSheetLayoutView="79" workbookViewId="0">
      <selection activeCell="G16" sqref="G16"/>
    </sheetView>
  </sheetViews>
  <sheetFormatPr defaultRowHeight="15"/>
  <cols>
    <col min="1" max="1" width="4.7109375" style="17" customWidth="1"/>
    <col min="2" max="2" width="23.28515625" customWidth="1"/>
    <col min="3" max="3" width="13.28515625" style="1" customWidth="1"/>
    <col min="4" max="4" width="17.7109375" customWidth="1"/>
    <col min="5" max="5" width="16.28515625" customWidth="1"/>
    <col min="6" max="10" width="12.42578125" customWidth="1"/>
  </cols>
  <sheetData>
    <row r="2" spans="1:10" ht="13.5" customHeight="1">
      <c r="A2" s="546" t="s">
        <v>34</v>
      </c>
      <c r="B2" s="546"/>
      <c r="C2" s="546"/>
      <c r="D2" s="546"/>
      <c r="E2" s="546"/>
      <c r="F2" s="546"/>
      <c r="G2" s="546"/>
      <c r="H2" s="546"/>
      <c r="I2" s="546"/>
      <c r="J2" s="546"/>
    </row>
    <row r="3" spans="1:10" ht="15.75">
      <c r="A3" s="507" t="s">
        <v>35</v>
      </c>
      <c r="B3" s="507"/>
      <c r="C3" s="507"/>
      <c r="D3" s="507"/>
      <c r="E3" s="507"/>
      <c r="F3" s="507"/>
      <c r="G3" s="507"/>
      <c r="H3" s="507"/>
      <c r="I3" s="507"/>
      <c r="J3" s="507"/>
    </row>
    <row r="4" spans="1:10">
      <c r="A4" s="506" t="s">
        <v>439</v>
      </c>
      <c r="B4" s="506"/>
      <c r="C4" s="506"/>
      <c r="D4" s="506"/>
      <c r="E4" s="506"/>
      <c r="F4" s="506"/>
      <c r="G4" s="506"/>
      <c r="H4" s="506"/>
      <c r="I4" s="506"/>
      <c r="J4" s="506"/>
    </row>
    <row r="6" spans="1:10" s="42" customFormat="1" ht="15" customHeight="1">
      <c r="A6" s="550" t="s">
        <v>36</v>
      </c>
      <c r="B6" s="550" t="s">
        <v>37</v>
      </c>
      <c r="C6" s="553" t="s">
        <v>38</v>
      </c>
      <c r="D6" s="550" t="s">
        <v>39</v>
      </c>
      <c r="E6" s="555" t="s">
        <v>40</v>
      </c>
      <c r="F6" s="557" t="s">
        <v>41</v>
      </c>
      <c r="G6" s="558"/>
      <c r="H6" s="558"/>
      <c r="I6" s="558"/>
      <c r="J6" s="559"/>
    </row>
    <row r="7" spans="1:10" s="45" customFormat="1" ht="30">
      <c r="A7" s="551"/>
      <c r="B7" s="552"/>
      <c r="C7" s="554"/>
      <c r="D7" s="552"/>
      <c r="E7" s="556"/>
      <c r="F7" s="43" t="s">
        <v>42</v>
      </c>
      <c r="G7" s="44" t="s">
        <v>43</v>
      </c>
      <c r="H7" s="44" t="s">
        <v>44</v>
      </c>
      <c r="I7" s="44" t="s">
        <v>45</v>
      </c>
      <c r="J7" s="44" t="s">
        <v>46</v>
      </c>
    </row>
    <row r="8" spans="1:10">
      <c r="A8" s="46"/>
      <c r="B8" s="47"/>
      <c r="C8" s="48"/>
      <c r="D8" s="49"/>
      <c r="E8" s="49"/>
      <c r="F8" s="49"/>
      <c r="G8" s="49"/>
      <c r="H8" s="49"/>
      <c r="I8" s="49"/>
      <c r="J8" s="49"/>
    </row>
    <row r="9" spans="1:10">
      <c r="A9" s="385"/>
      <c r="B9" s="386"/>
      <c r="C9" s="387"/>
      <c r="D9" s="388"/>
      <c r="E9" s="388"/>
      <c r="F9" s="388"/>
      <c r="G9" s="388"/>
      <c r="H9" s="388"/>
      <c r="I9" s="388"/>
      <c r="J9" s="388"/>
    </row>
    <row r="10" spans="1:10">
      <c r="A10" s="385"/>
      <c r="B10" s="386"/>
      <c r="C10" s="387"/>
      <c r="D10" s="388"/>
      <c r="E10" s="388"/>
      <c r="F10" s="388"/>
      <c r="G10" s="388"/>
      <c r="H10" s="388"/>
      <c r="I10" s="388"/>
      <c r="J10" s="388"/>
    </row>
    <row r="11" spans="1:10">
      <c r="A11" s="385"/>
      <c r="B11" s="386"/>
      <c r="C11" s="387"/>
      <c r="D11" s="388"/>
      <c r="E11" s="388"/>
      <c r="F11" s="388"/>
      <c r="G11" s="388"/>
      <c r="H11" s="388"/>
      <c r="I11" s="388"/>
      <c r="J11" s="388"/>
    </row>
    <row r="12" spans="1:10">
      <c r="A12" s="385"/>
      <c r="B12" s="386"/>
      <c r="C12" s="387"/>
      <c r="D12" s="388"/>
      <c r="E12" s="388"/>
      <c r="F12" s="388"/>
      <c r="G12" s="388"/>
      <c r="H12" s="388"/>
      <c r="I12" s="388"/>
      <c r="J12" s="388"/>
    </row>
    <row r="13" spans="1:10">
      <c r="A13" s="385"/>
      <c r="B13" s="386"/>
      <c r="C13" s="387"/>
      <c r="D13" s="388"/>
      <c r="E13" s="388"/>
      <c r="F13" s="388"/>
      <c r="G13" s="388"/>
      <c r="H13" s="388"/>
      <c r="I13" s="388"/>
      <c r="J13" s="388"/>
    </row>
    <row r="14" spans="1:10">
      <c r="A14" s="385"/>
      <c r="B14" s="386"/>
      <c r="C14" s="387"/>
      <c r="D14" s="388"/>
      <c r="E14" s="388"/>
      <c r="F14" s="388"/>
      <c r="G14" s="388"/>
      <c r="H14" s="388"/>
      <c r="I14" s="388"/>
      <c r="J14" s="388"/>
    </row>
    <row r="15" spans="1:10">
      <c r="A15" s="385"/>
      <c r="B15" s="386"/>
      <c r="C15" s="387"/>
      <c r="D15" s="388"/>
      <c r="E15" s="388"/>
      <c r="F15" s="388"/>
      <c r="G15" s="388"/>
      <c r="H15" s="388"/>
      <c r="I15" s="388"/>
      <c r="J15" s="388"/>
    </row>
    <row r="16" spans="1:10">
      <c r="A16" s="385"/>
      <c r="B16" s="386"/>
      <c r="C16" s="387"/>
      <c r="D16" s="388"/>
      <c r="E16" s="388"/>
      <c r="F16" s="388"/>
      <c r="G16" s="388"/>
      <c r="H16" s="388"/>
      <c r="I16" s="388"/>
      <c r="J16" s="388"/>
    </row>
    <row r="17" spans="1:10">
      <c r="A17" s="385"/>
      <c r="B17" s="386"/>
      <c r="C17" s="387"/>
      <c r="D17" s="388"/>
      <c r="E17" s="388"/>
      <c r="F17" s="388"/>
      <c r="G17" s="388"/>
      <c r="H17" s="388"/>
      <c r="I17" s="388"/>
      <c r="J17" s="388"/>
    </row>
    <row r="18" spans="1:10">
      <c r="A18" s="385"/>
      <c r="B18" s="386"/>
      <c r="C18" s="387"/>
      <c r="D18" s="388"/>
      <c r="E18" s="388"/>
      <c r="F18" s="388"/>
      <c r="G18" s="388"/>
      <c r="H18" s="388"/>
      <c r="I18" s="388"/>
      <c r="J18" s="388"/>
    </row>
    <row r="19" spans="1:10">
      <c r="A19" s="385"/>
      <c r="B19" s="386"/>
      <c r="C19" s="387"/>
      <c r="D19" s="388"/>
      <c r="E19" s="388"/>
      <c r="F19" s="388"/>
      <c r="G19" s="388"/>
      <c r="H19" s="388"/>
      <c r="I19" s="388"/>
      <c r="J19" s="388"/>
    </row>
    <row r="20" spans="1:10">
      <c r="A20" s="385"/>
      <c r="B20" s="386"/>
      <c r="C20" s="387"/>
      <c r="D20" s="388"/>
      <c r="E20" s="388"/>
      <c r="F20" s="388"/>
      <c r="G20" s="388"/>
      <c r="H20" s="388"/>
      <c r="I20" s="388"/>
      <c r="J20" s="388"/>
    </row>
    <row r="21" spans="1:10">
      <c r="A21" s="385"/>
      <c r="B21" s="386"/>
      <c r="C21" s="387"/>
      <c r="D21" s="388"/>
      <c r="E21" s="388"/>
      <c r="F21" s="388"/>
      <c r="G21" s="388"/>
      <c r="H21" s="388"/>
      <c r="I21" s="388"/>
      <c r="J21" s="388"/>
    </row>
    <row r="22" spans="1:10" s="54" customFormat="1" ht="15.75">
      <c r="A22" s="50"/>
      <c r="B22" s="35"/>
      <c r="C22" s="51"/>
      <c r="D22" s="52"/>
      <c r="E22" s="53"/>
      <c r="F22" s="53"/>
      <c r="G22" s="53"/>
      <c r="H22" s="53"/>
      <c r="I22" s="53"/>
      <c r="J22" s="53"/>
    </row>
    <row r="23" spans="1:10" hidden="1">
      <c r="A23" s="2"/>
      <c r="B23" s="23"/>
      <c r="C23" s="4"/>
      <c r="D23" s="23"/>
      <c r="E23" s="23"/>
      <c r="F23" s="23"/>
      <c r="G23" s="23"/>
      <c r="H23" s="23"/>
      <c r="I23" s="23"/>
      <c r="J23" s="23"/>
    </row>
    <row r="24" spans="1:10" hidden="1">
      <c r="A24" s="2"/>
      <c r="B24" s="23"/>
      <c r="C24" s="4"/>
      <c r="D24" s="23"/>
      <c r="E24" s="23"/>
      <c r="F24" s="23"/>
      <c r="G24" s="23"/>
      <c r="H24" s="23"/>
      <c r="I24" s="23"/>
      <c r="J24" s="23"/>
    </row>
    <row r="25" spans="1:10" hidden="1">
      <c r="A25" s="2"/>
      <c r="B25" s="23"/>
      <c r="C25" s="4"/>
      <c r="D25" s="23"/>
      <c r="E25" s="23"/>
      <c r="F25" s="23"/>
      <c r="G25" s="23"/>
      <c r="H25" s="23"/>
      <c r="I25" s="23"/>
      <c r="J25" s="23"/>
    </row>
    <row r="26" spans="1:10" hidden="1">
      <c r="A26" s="2"/>
      <c r="B26" s="23"/>
      <c r="C26" s="4"/>
      <c r="D26" s="23"/>
      <c r="E26" s="23"/>
      <c r="F26" s="23"/>
      <c r="G26" s="23"/>
      <c r="H26" s="23"/>
      <c r="I26" s="23"/>
      <c r="J26" s="23"/>
    </row>
    <row r="27" spans="1:10" hidden="1">
      <c r="A27" s="2"/>
      <c r="B27" s="23"/>
      <c r="C27" s="4"/>
      <c r="D27" s="23"/>
      <c r="E27" s="23"/>
      <c r="F27" s="23"/>
      <c r="G27" s="23"/>
      <c r="H27" s="23"/>
      <c r="I27" s="23"/>
      <c r="J27" s="23"/>
    </row>
    <row r="28" spans="1:10" s="26" customFormat="1">
      <c r="A28" s="543" t="s">
        <v>47</v>
      </c>
      <c r="B28" s="545"/>
      <c r="C28" s="38">
        <f>SUM(C22:C27)</f>
        <v>0</v>
      </c>
      <c r="D28" s="38">
        <f t="shared" ref="D28:J28" si="0">SUM(D22:D27)</f>
        <v>0</v>
      </c>
      <c r="E28" s="38">
        <f>SUM(E22:E22)</f>
        <v>0</v>
      </c>
      <c r="F28" s="38">
        <f t="shared" si="0"/>
        <v>0</v>
      </c>
      <c r="G28" s="38">
        <f t="shared" si="0"/>
        <v>0</v>
      </c>
      <c r="H28" s="38">
        <f t="shared" si="0"/>
        <v>0</v>
      </c>
      <c r="I28" s="38">
        <f t="shared" si="0"/>
        <v>0</v>
      </c>
      <c r="J28" s="38">
        <f t="shared" si="0"/>
        <v>0</v>
      </c>
    </row>
    <row r="31" spans="1:10">
      <c r="H31" s="505" t="s">
        <v>448</v>
      </c>
      <c r="I31" s="505"/>
      <c r="J31" s="505"/>
    </row>
    <row r="32" spans="1:10">
      <c r="H32" s="506" t="s">
        <v>441</v>
      </c>
      <c r="I32" s="506"/>
      <c r="J32" s="506"/>
    </row>
    <row r="33" spans="8:10">
      <c r="H33" s="505"/>
      <c r="I33" s="505"/>
    </row>
    <row r="34" spans="8:10">
      <c r="I34" s="1"/>
    </row>
    <row r="35" spans="8:10">
      <c r="I35" s="1"/>
    </row>
    <row r="36" spans="8:10">
      <c r="I36" s="1"/>
    </row>
    <row r="37" spans="8:10" ht="12.75" customHeight="1">
      <c r="H37" s="506" t="s">
        <v>446</v>
      </c>
      <c r="I37" s="506"/>
      <c r="J37" s="506"/>
    </row>
    <row r="38" spans="8:10" ht="12.75" customHeight="1">
      <c r="H38" s="504" t="s">
        <v>18</v>
      </c>
      <c r="I38" s="504"/>
      <c r="J38" s="504"/>
    </row>
    <row r="39" spans="8:10">
      <c r="H39" s="504" t="s">
        <v>447</v>
      </c>
      <c r="I39" s="504"/>
      <c r="J39" s="504"/>
    </row>
  </sheetData>
  <mergeCells count="16">
    <mergeCell ref="H37:J37"/>
    <mergeCell ref="H38:J38"/>
    <mergeCell ref="H39:J39"/>
    <mergeCell ref="A28:B28"/>
    <mergeCell ref="H33:I33"/>
    <mergeCell ref="H31:J31"/>
    <mergeCell ref="H32:J32"/>
    <mergeCell ref="A2:J2"/>
    <mergeCell ref="A3:J3"/>
    <mergeCell ref="A4:J4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5</vt:i4>
      </vt:variant>
    </vt:vector>
  </HeadingPairs>
  <TitlesOfParts>
    <vt:vector size="32" baseType="lpstr">
      <vt:lpstr>NERACA</vt:lpstr>
      <vt:lpstr>LRA64</vt:lpstr>
      <vt:lpstr>LRA 13</vt:lpstr>
      <vt:lpstr>LO</vt:lpstr>
      <vt:lpstr>LPE</vt:lpstr>
      <vt:lpstr>LAMP.1</vt:lpstr>
      <vt:lpstr>LAMP.2</vt:lpstr>
      <vt:lpstr>LAMP.5.1</vt:lpstr>
      <vt:lpstr>LAMP.6.1</vt:lpstr>
      <vt:lpstr>LAMP.7</vt:lpstr>
      <vt:lpstr>LAMP.8.1</vt:lpstr>
      <vt:lpstr>LAMP. 9.1</vt:lpstr>
      <vt:lpstr>LAMP.10.1</vt:lpstr>
      <vt:lpstr>LAMP. 11.1</vt:lpstr>
      <vt:lpstr>LAMP.13.1</vt:lpstr>
      <vt:lpstr>LAMP. 14.1</vt:lpstr>
      <vt:lpstr>LAMP.15.1</vt:lpstr>
      <vt:lpstr>LAMP.16.1</vt:lpstr>
      <vt:lpstr>LAMP.19.1</vt:lpstr>
      <vt:lpstr>LAMP.21.1</vt:lpstr>
      <vt:lpstr>LAMP.22.1</vt:lpstr>
      <vt:lpstr>LAMP.23.1</vt:lpstr>
      <vt:lpstr>LAMP.24.1</vt:lpstr>
      <vt:lpstr>LAMP.26.A</vt:lpstr>
      <vt:lpstr>LAMP.26.B</vt:lpstr>
      <vt:lpstr>LAMP.27</vt:lpstr>
      <vt:lpstr>LAMP.28</vt:lpstr>
      <vt:lpstr>LAMP.1!Print_Area</vt:lpstr>
      <vt:lpstr>LAMP.13.1!Print_Area</vt:lpstr>
      <vt:lpstr>LAMP.15.1!Print_Area</vt:lpstr>
      <vt:lpstr>LAMP.16.1!Print_Area</vt:lpstr>
      <vt:lpstr>'LRA 13'!Print_Area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busra</dc:creator>
  <cp:lastModifiedBy>Acer</cp:lastModifiedBy>
  <cp:lastPrinted>2017-12-29T09:27:04Z</cp:lastPrinted>
  <dcterms:created xsi:type="dcterms:W3CDTF">2014-11-20T04:15:04Z</dcterms:created>
  <dcterms:modified xsi:type="dcterms:W3CDTF">2018-03-06T04:54:31Z</dcterms:modified>
</cp:coreProperties>
</file>