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Rival\KEUANGAN\2022\LAPORAN KEUANGAN TAHUN 2022\CALK\"/>
    </mc:Choice>
  </mc:AlternateContent>
  <xr:revisionPtr revIDLastSave="0" documentId="13_ncr:1_{CB366949-9A05-4D8E-B743-6542972CA1D9}" xr6:coauthVersionLast="47" xr6:coauthVersionMax="47" xr10:uidLastSave="{00000000-0000-0000-0000-000000000000}"/>
  <bookViews>
    <workbookView xWindow="-110" yWindow="-110" windowWidth="19420" windowHeight="10300" tabRatio="921" activeTab="27" xr2:uid="{00000000-000D-0000-FFFF-FFFF00000000}"/>
  </bookViews>
  <sheets>
    <sheet name="LRA" sheetId="60" r:id="rId1"/>
    <sheet name="LO" sheetId="32" r:id="rId2"/>
    <sheet name="NERACA" sheetId="27" r:id="rId3"/>
    <sheet name="LPE" sheetId="28" r:id="rId4"/>
    <sheet name="1a" sheetId="55" r:id="rId5"/>
    <sheet name="2" sheetId="61" r:id="rId6"/>
    <sheet name="5." sheetId="57" r:id="rId7"/>
    <sheet name="6" sheetId="59" r:id="rId8"/>
    <sheet name="7" sheetId="62" r:id="rId9"/>
    <sheet name="8" sheetId="63" r:id="rId10"/>
    <sheet name="9" sheetId="64" r:id="rId11"/>
    <sheet name="10" sheetId="65" r:id="rId12"/>
    <sheet name="11" sheetId="11" r:id="rId13"/>
    <sheet name="12" sheetId="73" r:id="rId14"/>
    <sheet name="13" sheetId="39" r:id="rId15"/>
    <sheet name="14." sheetId="66" r:id="rId16"/>
    <sheet name="15" sheetId="71" r:id="rId17"/>
    <sheet name="16" sheetId="58" r:id="rId18"/>
    <sheet name="19" sheetId="46" r:id="rId19"/>
    <sheet name="20" sheetId="72" r:id="rId20"/>
    <sheet name="21" sheetId="48" r:id="rId21"/>
    <sheet name="22" sheetId="49" r:id="rId22"/>
    <sheet name="23" sheetId="67" r:id="rId23"/>
    <sheet name="24" sheetId="68" r:id="rId24"/>
    <sheet name="26.A" sheetId="69" r:id="rId25"/>
    <sheet name="26.B" sheetId="70" r:id="rId26"/>
    <sheet name="27" sheetId="41" r:id="rId27"/>
    <sheet name="28" sheetId="56" r:id="rId28"/>
    <sheet name="Sheet1" sheetId="53" r:id="rId29"/>
  </sheets>
  <definedNames>
    <definedName name="_xlnm._FilterDatabase" localSheetId="27" hidden="1">'28'!$A$7:$I$84</definedName>
    <definedName name="_xlnm.Print_Area" localSheetId="11">'10'!$A$1:$E$32</definedName>
    <definedName name="_xlnm.Print_Area" localSheetId="12">'11'!$A$1:$F$27</definedName>
    <definedName name="_xlnm.Print_Area" localSheetId="14">'13'!$A$1:$G$30</definedName>
    <definedName name="_xlnm.Print_Area" localSheetId="15">'14.'!$A$1:$M$34</definedName>
    <definedName name="_xlnm.Print_Area" localSheetId="16">'15'!$A$1:$T$36</definedName>
    <definedName name="_xlnm.Print_Area" localSheetId="17">'16'!$A$1:$I$59</definedName>
    <definedName name="_xlnm.Print_Area" localSheetId="18">'19'!$A$1:$F$31</definedName>
    <definedName name="_xlnm.Print_Area" localSheetId="4">'1a'!$A$1:$D$39</definedName>
    <definedName name="_xlnm.Print_Area" localSheetId="20">'21'!$A$1:$N$72</definedName>
    <definedName name="_xlnm.Print_Area" localSheetId="23">'24'!$A$1:$K$27</definedName>
    <definedName name="_xlnm.Print_Area" localSheetId="26">'27'!$A$1:$K$117</definedName>
    <definedName name="_xlnm.Print_Area" localSheetId="27">'28'!$A$1:$I$177</definedName>
    <definedName name="_xlnm.Print_Area" localSheetId="6">'5.'!$A$1:$F$21</definedName>
    <definedName name="_xlnm.Print_Area" localSheetId="7">'6'!$A$1:$J$23</definedName>
    <definedName name="_xlnm.Print_Area" localSheetId="9">'8'!$A$1:$H$32</definedName>
    <definedName name="_xlnm.Print_Area" localSheetId="10">'9'!$A$1:$H$32</definedName>
    <definedName name="_xlnm.Print_Area" localSheetId="1">LO!$A$1:$F$35</definedName>
    <definedName name="_xlnm.Print_Area" localSheetId="3">LPE!$A$1:$E$23</definedName>
    <definedName name="_xlnm.Print_Area" localSheetId="0">LRA!$A$1:$F$38</definedName>
    <definedName name="_xlnm.Print_Area" localSheetId="2">NERACA!$A$1:$C$66</definedName>
    <definedName name="_xlnm.Print_Titles" localSheetId="20">'21'!$A:$N,'21'!$5:$5</definedName>
    <definedName name="_xlnm.Print_Titles" localSheetId="27">'28'!$6:$6</definedName>
    <definedName name="_xlnm.Print_Titles" localSheetId="6">'5.'!$A:$F,'5.'!$8:$8</definedName>
    <definedName name="_xlnm.Print_Titles" localSheetId="7">'6'!$A:$J,'6'!$7:$8</definedName>
    <definedName name="_xlnm.Print_Titles" localSheetId="2">NERACA!$A:$C,NERACA!$6:$6</definedName>
  </definedNames>
  <calcPr calcId="191029"/>
</workbook>
</file>

<file path=xl/calcChain.xml><?xml version="1.0" encoding="utf-8"?>
<calcChain xmlns="http://schemas.openxmlformats.org/spreadsheetml/2006/main">
  <c r="N24" i="73" l="1"/>
  <c r="M24" i="73"/>
  <c r="L24" i="73"/>
  <c r="K24" i="73"/>
  <c r="J24" i="73"/>
  <c r="I24" i="73"/>
  <c r="H24" i="73"/>
  <c r="G24" i="73"/>
  <c r="F24" i="73"/>
  <c r="E24" i="73"/>
  <c r="D24" i="73"/>
  <c r="C24" i="73"/>
  <c r="I19" i="67"/>
  <c r="K107" i="41" l="1"/>
  <c r="H98" i="41"/>
  <c r="H106" i="41"/>
  <c r="G107" i="41"/>
  <c r="G18" i="41"/>
  <c r="C107" i="41"/>
  <c r="G106" i="41"/>
  <c r="E20" i="39" l="1"/>
  <c r="G12" i="39"/>
  <c r="G13" i="39"/>
  <c r="G14" i="39"/>
  <c r="G15" i="39"/>
  <c r="G16" i="39"/>
  <c r="G17" i="39"/>
  <c r="G18" i="39"/>
  <c r="G19" i="39"/>
  <c r="C26" i="60" l="1"/>
  <c r="B26" i="60"/>
  <c r="E25" i="60"/>
  <c r="D25" i="60"/>
  <c r="E22" i="60"/>
  <c r="E26" i="60" s="1"/>
  <c r="D22" i="60"/>
  <c r="C19" i="60"/>
  <c r="D19" i="60" s="1"/>
  <c r="B19" i="60"/>
  <c r="B27" i="60" s="1"/>
  <c r="E18" i="60"/>
  <c r="D18" i="60"/>
  <c r="E17" i="60"/>
  <c r="E19" i="60" s="1"/>
  <c r="D17" i="60"/>
  <c r="E13" i="60"/>
  <c r="C13" i="60"/>
  <c r="C14" i="60" s="1"/>
  <c r="B13" i="60"/>
  <c r="B14" i="60" s="1"/>
  <c r="J12" i="59"/>
  <c r="I12" i="59"/>
  <c r="H12" i="59"/>
  <c r="G12" i="59"/>
  <c r="F12" i="59"/>
  <c r="E12" i="59"/>
  <c r="D12" i="59"/>
  <c r="C12" i="59"/>
  <c r="D26" i="60" l="1"/>
  <c r="C27" i="60"/>
  <c r="D27" i="60" s="1"/>
  <c r="E27" i="60"/>
  <c r="E28" i="60" s="1"/>
  <c r="B28" i="60"/>
  <c r="C28" i="60"/>
  <c r="E14" i="60"/>
  <c r="D28" i="60" l="1"/>
  <c r="D154" i="56" l="1"/>
  <c r="H26" i="41"/>
  <c r="C105" i="41"/>
  <c r="F42" i="58"/>
  <c r="I42" i="58" s="1"/>
  <c r="F39" i="58"/>
  <c r="I39" i="58" s="1"/>
  <c r="F38" i="58"/>
  <c r="I38" i="58" s="1"/>
  <c r="F37" i="58"/>
  <c r="I37" i="58" s="1"/>
  <c r="F36" i="58"/>
  <c r="I36" i="58" s="1"/>
  <c r="F35" i="58"/>
  <c r="I35" i="58" s="1"/>
  <c r="F34" i="58"/>
  <c r="I34" i="58" s="1"/>
  <c r="F33" i="58"/>
  <c r="I33" i="58" s="1"/>
  <c r="F32" i="58"/>
  <c r="I32" i="58" s="1"/>
  <c r="F31" i="58"/>
  <c r="I31" i="58" s="1"/>
  <c r="F30" i="58"/>
  <c r="I30" i="58" s="1"/>
  <c r="F29" i="58"/>
  <c r="I29" i="58" s="1"/>
  <c r="F28" i="58"/>
  <c r="I28" i="58" s="1"/>
  <c r="F27" i="58"/>
  <c r="I27" i="58" s="1"/>
  <c r="F26" i="58"/>
  <c r="I26" i="58" s="1"/>
  <c r="F25" i="58"/>
  <c r="I25" i="58" s="1"/>
  <c r="F24" i="58"/>
  <c r="I24" i="58" s="1"/>
  <c r="F23" i="58"/>
  <c r="I23" i="58" s="1"/>
  <c r="F22" i="58"/>
  <c r="I22" i="58" s="1"/>
  <c r="F21" i="58"/>
  <c r="I21" i="58" s="1"/>
  <c r="F20" i="58"/>
  <c r="I20" i="58" s="1"/>
  <c r="F19" i="58"/>
  <c r="I19" i="58" s="1"/>
  <c r="F18" i="58"/>
  <c r="I18" i="58" s="1"/>
  <c r="F17" i="58"/>
  <c r="I17" i="58" s="1"/>
  <c r="F16" i="58"/>
  <c r="I16" i="58" s="1"/>
  <c r="F15" i="58"/>
  <c r="I15" i="58" s="1"/>
  <c r="F14" i="58"/>
  <c r="I14" i="58" s="1"/>
  <c r="F13" i="58"/>
  <c r="I13" i="58" s="1"/>
  <c r="F12" i="58"/>
  <c r="I12" i="58" s="1"/>
  <c r="F11" i="58"/>
  <c r="F10" i="58"/>
  <c r="I10" i="58" s="1"/>
  <c r="F41" i="58" l="1"/>
  <c r="I41" i="58" s="1"/>
  <c r="F9" i="58"/>
  <c r="I9" i="58" s="1"/>
  <c r="I11" i="58"/>
  <c r="F48" i="58" l="1"/>
  <c r="I48" i="58" s="1"/>
  <c r="F11" i="57"/>
  <c r="F10" i="57"/>
  <c r="F12" i="57" s="1"/>
  <c r="D12" i="57"/>
  <c r="E12" i="57" l="1"/>
  <c r="C12" i="57"/>
  <c r="B15" i="27" l="1"/>
  <c r="B16" i="27" s="1"/>
  <c r="E162" i="56"/>
  <c r="E164" i="56" s="1"/>
  <c r="H156" i="56" s="1"/>
  <c r="I157" i="56" s="1"/>
  <c r="H144" i="56"/>
  <c r="I147" i="56" s="1"/>
  <c r="H143" i="56"/>
  <c r="I146" i="56" s="1"/>
  <c r="H142" i="56"/>
  <c r="I145" i="56" s="1"/>
  <c r="D140" i="56"/>
  <c r="D135" i="56"/>
  <c r="I129" i="56"/>
  <c r="I128" i="56"/>
  <c r="I124" i="56"/>
  <c r="I123" i="56"/>
  <c r="I122" i="56"/>
  <c r="F116" i="56"/>
  <c r="H104" i="56"/>
  <c r="I105" i="56" s="1"/>
  <c r="F100" i="56"/>
  <c r="F94" i="56"/>
  <c r="F102" i="56" s="1"/>
  <c r="H87" i="56" s="1"/>
  <c r="I88" i="56" s="1"/>
  <c r="H75" i="56"/>
  <c r="F57" i="56"/>
  <c r="F52" i="56"/>
  <c r="F59" i="56" s="1"/>
  <c r="H45" i="56" s="1"/>
  <c r="I46" i="56" s="1"/>
  <c r="E41" i="56"/>
  <c r="I29" i="56" s="1"/>
  <c r="F36" i="56"/>
  <c r="I28" i="56"/>
  <c r="I27" i="56"/>
  <c r="H25" i="56"/>
  <c r="H24" i="56"/>
  <c r="H23" i="56"/>
  <c r="F21" i="56"/>
  <c r="H7" i="56" s="1"/>
  <c r="F16" i="56"/>
  <c r="H8" i="56"/>
  <c r="I9" i="56" s="1"/>
  <c r="I10" i="56" l="1"/>
  <c r="H85" i="56"/>
  <c r="H165" i="56" s="1"/>
  <c r="F42" i="56"/>
  <c r="F43" i="56" s="1"/>
  <c r="I26" i="56" s="1"/>
  <c r="I85" i="56" l="1"/>
  <c r="I165" i="56" s="1"/>
  <c r="D27" i="55" l="1"/>
  <c r="D22" i="55"/>
  <c r="D17" i="55"/>
  <c r="D9" i="55"/>
  <c r="D12" i="55" s="1"/>
  <c r="D20" i="55" s="1"/>
  <c r="C30" i="55" l="1"/>
  <c r="D28" i="55" s="1"/>
  <c r="C21" i="32"/>
  <c r="C23" i="32" s="1"/>
  <c r="B47" i="27"/>
  <c r="B49" i="27"/>
  <c r="B51" i="27"/>
  <c r="B45" i="27"/>
  <c r="B31" i="27"/>
  <c r="D9" i="28"/>
  <c r="D8" i="28"/>
  <c r="C53" i="27"/>
  <c r="H9" i="28" l="1"/>
  <c r="F13" i="46"/>
  <c r="C8" i="46"/>
  <c r="C16" i="46"/>
  <c r="M58" i="48" l="1"/>
  <c r="M57" i="48"/>
  <c r="M56" i="48"/>
  <c r="M55" i="48"/>
  <c r="M54" i="48"/>
  <c r="M53" i="48"/>
  <c r="M52" i="48"/>
  <c r="M51" i="48"/>
  <c r="M50" i="48"/>
  <c r="M49" i="48"/>
  <c r="M48" i="48"/>
  <c r="M47" i="48"/>
  <c r="M46" i="48"/>
  <c r="M45" i="48"/>
  <c r="M44" i="48"/>
  <c r="M43" i="48"/>
  <c r="M42" i="48"/>
  <c r="M41" i="48"/>
  <c r="M40" i="48"/>
  <c r="M39" i="48"/>
  <c r="M38" i="48"/>
  <c r="M37" i="48"/>
  <c r="M36" i="48"/>
  <c r="M35" i="48"/>
  <c r="M34" i="48"/>
  <c r="M27" i="48"/>
  <c r="M26" i="48"/>
  <c r="M25" i="48"/>
  <c r="M24" i="48"/>
  <c r="L23" i="48"/>
  <c r="M23" i="48" s="1"/>
  <c r="M2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I13" i="49"/>
  <c r="I12" i="49"/>
  <c r="I11" i="49"/>
  <c r="M62" i="48" l="1"/>
  <c r="K92" i="41"/>
  <c r="G98" i="41" l="1"/>
  <c r="K96" i="41"/>
  <c r="E13" i="28" l="1"/>
  <c r="D23" i="32"/>
  <c r="C40" i="27"/>
  <c r="C42" i="27" s="1"/>
  <c r="C31" i="27"/>
  <c r="C25" i="27"/>
  <c r="C16" i="27"/>
  <c r="C32" i="27" l="1"/>
  <c r="C55" i="27"/>
  <c r="G11" i="39" l="1"/>
  <c r="G20" i="39" s="1"/>
  <c r="D18" i="46" l="1"/>
  <c r="D10" i="46"/>
  <c r="F10" i="46" s="1"/>
  <c r="E20" i="27" l="1"/>
  <c r="E28" i="27" l="1"/>
  <c r="G32" i="27"/>
  <c r="G33" i="27" l="1"/>
  <c r="G34" i="27" s="1"/>
  <c r="F11" i="46"/>
  <c r="F18" i="46"/>
  <c r="F17" i="46"/>
  <c r="F14" i="46"/>
  <c r="F12" i="46"/>
  <c r="F9" i="46"/>
  <c r="I22" i="49"/>
  <c r="F8" i="46" l="1"/>
  <c r="E8" i="46"/>
  <c r="D8" i="46"/>
  <c r="D16" i="46"/>
  <c r="E16" i="46"/>
  <c r="F16" i="46"/>
  <c r="G25" i="27" l="1"/>
  <c r="E24" i="27"/>
  <c r="G26" i="27" l="1"/>
  <c r="E27" i="27"/>
  <c r="E19" i="27"/>
  <c r="E22" i="27" l="1"/>
  <c r="D20" i="39" l="1"/>
  <c r="E11" i="11" l="1"/>
  <c r="E10" i="11"/>
  <c r="E17" i="11" s="1"/>
  <c r="L111" i="41" l="1"/>
  <c r="L82" i="41" l="1"/>
  <c r="C17" i="41" l="1"/>
  <c r="C18" i="41" s="1"/>
  <c r="H21" i="41"/>
  <c r="C98" i="41"/>
  <c r="K106" i="41"/>
  <c r="E105" i="41"/>
  <c r="E106" i="41" s="1"/>
  <c r="E107" i="41" s="1"/>
  <c r="C106" i="41" l="1"/>
  <c r="H107" i="41" l="1"/>
  <c r="L105" i="41"/>
  <c r="L113" i="41"/>
  <c r="L110" i="41"/>
  <c r="L112" i="41" s="1"/>
  <c r="D17" i="11"/>
  <c r="L107" i="41" l="1"/>
  <c r="L108" i="41" s="1"/>
  <c r="E18" i="27"/>
  <c r="B40" i="27"/>
  <c r="B42" i="27" l="1"/>
  <c r="E55" i="27"/>
  <c r="B53" i="27"/>
  <c r="B55" i="27" s="1"/>
  <c r="B25" i="27"/>
  <c r="D32" i="27" l="1"/>
  <c r="B32" i="27"/>
  <c r="E56" i="27"/>
  <c r="E35" i="27"/>
  <c r="D13" i="28"/>
  <c r="E32" i="27" s="1"/>
  <c r="E22" i="32" l="1"/>
  <c r="E21" i="32"/>
  <c r="E20" i="32"/>
  <c r="D15" i="32"/>
  <c r="D24" i="32" s="1"/>
  <c r="C15" i="32"/>
  <c r="F13" i="28"/>
  <c r="E23" i="32" l="1"/>
  <c r="C24" i="32"/>
  <c r="E19" i="32"/>
  <c r="E24" i="32" l="1"/>
  <c r="C17" i="11" l="1"/>
</calcChain>
</file>

<file path=xl/sharedStrings.xml><?xml version="1.0" encoding="utf-8"?>
<sst xmlns="http://schemas.openxmlformats.org/spreadsheetml/2006/main" count="1507" uniqueCount="707">
  <si>
    <t>NO</t>
  </si>
  <si>
    <t>URAIAN</t>
  </si>
  <si>
    <t>JUMLAH (Rp)</t>
  </si>
  <si>
    <t>Rp</t>
  </si>
  <si>
    <t>Lampiran: 2</t>
  </si>
  <si>
    <t>BULAN</t>
  </si>
  <si>
    <t>Jenis Pendapatan</t>
  </si>
  <si>
    <t>Jumlah</t>
  </si>
  <si>
    <t>Pajak Daerah</t>
  </si>
  <si>
    <t>Retribusi Daerah</t>
  </si>
  <si>
    <t>Lain-lain PAD yang Syah</t>
  </si>
  <si>
    <t>Lampiran : 6</t>
  </si>
  <si>
    <t>DAFTAR PENYETORAN KEMBALI BELANJA (CONTRA POST BELANJA) BERDASARKAN JENIS BELANJA</t>
  </si>
  <si>
    <t>NO.</t>
  </si>
  <si>
    <t>Uraian / Objek Belanja</t>
  </si>
  <si>
    <t>Belanja Pegawai (BTL)</t>
  </si>
  <si>
    <t>Belanja Pegawai (Langsung)</t>
  </si>
  <si>
    <t>Belanja Barang dan Jasa</t>
  </si>
  <si>
    <t>Belanja Modal</t>
  </si>
  <si>
    <t>Tanah</t>
  </si>
  <si>
    <t>Peralatan dan Mesin</t>
  </si>
  <si>
    <t>Gedung dan Bangunan</t>
  </si>
  <si>
    <t>Jln, irigasi dan Jaringan</t>
  </si>
  <si>
    <t>Aset Tetap Lainnya</t>
  </si>
  <si>
    <t>JUMLAH</t>
  </si>
  <si>
    <t>Lampiran : 7</t>
  </si>
  <si>
    <t>Umur Piutang</t>
  </si>
  <si>
    <t>&lt; 1 th</t>
  </si>
  <si>
    <t>50%</t>
  </si>
  <si>
    <t>100%</t>
  </si>
  <si>
    <t>Lampiran : 8</t>
  </si>
  <si>
    <t>Uraian</t>
  </si>
  <si>
    <t>Lampiran : 9</t>
  </si>
  <si>
    <t>Lampiran : 10</t>
  </si>
  <si>
    <t>(Tidak Termasuk Sewa Rumah Dinas)</t>
  </si>
  <si>
    <t>Jumlah Pendapatan LRA</t>
  </si>
  <si>
    <t>Jumlah Pendapatan LO</t>
  </si>
  <si>
    <t>Jumlah Pendapatan Diterima Dimuka</t>
  </si>
  <si>
    <t>Rp.</t>
  </si>
  <si>
    <t>Lampiran : 11</t>
  </si>
  <si>
    <t>Jumlah Belanja LRA</t>
  </si>
  <si>
    <t>Jumlah Beban LO</t>
  </si>
  <si>
    <t>Jumlah Beban Bayar Dimuka</t>
  </si>
  <si>
    <t>Keterangan Beban Pegawai atau Beban Barang Jasa</t>
  </si>
  <si>
    <t>Premi Asuransi Kendaraan Dinas Inspektorat</t>
  </si>
  <si>
    <t>Lampiran : 13</t>
  </si>
  <si>
    <t>Nama Pihak Ketiga/PNS</t>
  </si>
  <si>
    <t>Belanja Pegawai</t>
  </si>
  <si>
    <t>Belanja Barang/Jasa</t>
  </si>
  <si>
    <t>No</t>
  </si>
  <si>
    <t>Penyisihan</t>
  </si>
  <si>
    <t>Harga Satuan</t>
  </si>
  <si>
    <t>Lokasi Barang</t>
  </si>
  <si>
    <t>A</t>
  </si>
  <si>
    <t>B</t>
  </si>
  <si>
    <t>-</t>
  </si>
  <si>
    <t>ASET TETAP</t>
  </si>
  <si>
    <t>TANAH</t>
  </si>
  <si>
    <t>PERALATAN DAN MESIN</t>
  </si>
  <si>
    <t>GEDUNG DAN BANGUNAN</t>
  </si>
  <si>
    <t>JALAN, IRIGASI, JARINGAN</t>
  </si>
  <si>
    <t>ASET TETAP LAINNYA</t>
  </si>
  <si>
    <t>ASET LAINNYA</t>
  </si>
  <si>
    <t>Lampiran : 20</t>
  </si>
  <si>
    <t>No, Tgl Kontrak</t>
  </si>
  <si>
    <t>Nama Rekanan</t>
  </si>
  <si>
    <t>Jk Waktu Pelaksanaan</t>
  </si>
  <si>
    <t>No, Tgl BAST</t>
  </si>
  <si>
    <t>Panjang/Luas</t>
  </si>
  <si>
    <t>Merk/Type</t>
  </si>
  <si>
    <t>Jumlah Unit</t>
  </si>
  <si>
    <t>Total Harga</t>
  </si>
  <si>
    <t>Ket</t>
  </si>
  <si>
    <t>C</t>
  </si>
  <si>
    <t>D</t>
  </si>
  <si>
    <t>E</t>
  </si>
  <si>
    <t>F</t>
  </si>
  <si>
    <t>Lampiran : 22</t>
  </si>
  <si>
    <t>Lampiran : 23</t>
  </si>
  <si>
    <t>URAIAN/DIKAPITALISIR KE JENIS ASET TETAP &amp; ASET LAINNYA</t>
  </si>
  <si>
    <t>No. tgl SP2D / Kwitansi</t>
  </si>
  <si>
    <t>No. tgl Kontrak</t>
  </si>
  <si>
    <t>NO. SK GUB/NAMA BARANG</t>
  </si>
  <si>
    <t>Aset Tdk Berwujud</t>
  </si>
  <si>
    <t>Aset Tdk Bermanfaat</t>
  </si>
  <si>
    <t>Aset Dimanfaatkan pihak Lain</t>
  </si>
  <si>
    <t>Aset Dlm Penelusuran</t>
  </si>
  <si>
    <t>GABUNGAN</t>
  </si>
  <si>
    <t>APBD</t>
  </si>
  <si>
    <t>BLUD</t>
  </si>
  <si>
    <t>ANGGARAN</t>
  </si>
  <si>
    <t>REALISASI</t>
  </si>
  <si>
    <t>%</t>
  </si>
  <si>
    <t>PENDAPATAN</t>
  </si>
  <si>
    <t>Pendapatan Pajak Daerah</t>
  </si>
  <si>
    <t>Pendapatan Retribusi Daerah</t>
  </si>
  <si>
    <t>Pendapatan Hasil PKD</t>
  </si>
  <si>
    <t>Lain-lain PAD yang syah</t>
  </si>
  <si>
    <t>BELANJA</t>
  </si>
  <si>
    <t>BELANJA OPERASI</t>
  </si>
  <si>
    <t>Belanja Barang</t>
  </si>
  <si>
    <t>BELANJA MODAL</t>
  </si>
  <si>
    <t>Belanja Tanah</t>
  </si>
  <si>
    <t>Belanja Peralatan &amp; Mesin</t>
  </si>
  <si>
    <t>Belanja Gedung dan Bangunan</t>
  </si>
  <si>
    <t>Belanja Jln, irigasi, Jaringan</t>
  </si>
  <si>
    <t>Belanja Aset Tetap Lainnya</t>
  </si>
  <si>
    <t>KDP</t>
  </si>
  <si>
    <t>SURPLUS/DEFISIT</t>
  </si>
  <si>
    <t>SALDO KAS BLUD</t>
  </si>
  <si>
    <t>KEGIATAN OPERASIONAL</t>
  </si>
  <si>
    <t>Jumlah Pendapatan Asli Daerah</t>
  </si>
  <si>
    <t>BEBAN</t>
  </si>
  <si>
    <t>Beban Penyisihan Piutang</t>
  </si>
  <si>
    <t>Keterangan</t>
  </si>
  <si>
    <t>Utang Belanja Barang dan Jasa</t>
  </si>
  <si>
    <t>Beban Jasa Dibayar Dimuka</t>
  </si>
  <si>
    <t>Utang Belanja Pegawai</t>
  </si>
  <si>
    <t>Ekuitas</t>
  </si>
  <si>
    <t>PEMERINTAH PROVINSI SUMATERA BARAT</t>
  </si>
  <si>
    <t>N E R A C A</t>
  </si>
  <si>
    <t>ASET</t>
  </si>
  <si>
    <t>ASET LANCAR</t>
  </si>
  <si>
    <t>Kas di Bendahara Pengeluaran</t>
  </si>
  <si>
    <t>Kas di Bendahara Penerimaan</t>
  </si>
  <si>
    <t>Piutang Pajak</t>
  </si>
  <si>
    <t>Bagian lancar Tagihan Penjualan Angsuran</t>
  </si>
  <si>
    <t>Piutang Retribusi</t>
  </si>
  <si>
    <t>Persediaan</t>
  </si>
  <si>
    <t>Jumlah Aset Lancar</t>
  </si>
  <si>
    <t>Bangunan Gedung</t>
  </si>
  <si>
    <t>Jalan, Irigasi dan Jaringan</t>
  </si>
  <si>
    <t>Aset tetap lainnya</t>
  </si>
  <si>
    <t>Konstruksi dalam Pengerjaan</t>
  </si>
  <si>
    <t>Akumulasi Penyusutan</t>
  </si>
  <si>
    <t>Jumlah Aset Tetap</t>
  </si>
  <si>
    <t>Aset tidak berwujud</t>
  </si>
  <si>
    <t>Aset yang tidak bermanfaat</t>
  </si>
  <si>
    <t>Amortisasi</t>
  </si>
  <si>
    <t>Jumlah Aset lainnya</t>
  </si>
  <si>
    <t>JUMLAH ASET</t>
  </si>
  <si>
    <t>KEWAJIBAN DAN EKUITAS DANA</t>
  </si>
  <si>
    <t>KEWAJIBAN JANGKA PENDEK</t>
  </si>
  <si>
    <t>Utang perhitungan pihak ketiga</t>
  </si>
  <si>
    <t>Pendapatan yang ditangguhkan</t>
  </si>
  <si>
    <t>Utang jangka pendek lainnya</t>
  </si>
  <si>
    <t>Jumlah kewajiban jangka pendek</t>
  </si>
  <si>
    <t>JUMLAH KEWAJIBAN</t>
  </si>
  <si>
    <t xml:space="preserve">EKUITAS </t>
  </si>
  <si>
    <t>- Ekuitas</t>
  </si>
  <si>
    <t>- Surplus/Defisit - LO</t>
  </si>
  <si>
    <t>Ekuitas Untuk Dikonsolidasikan</t>
  </si>
  <si>
    <t>Jumlah Ekuitas</t>
  </si>
  <si>
    <t>JUMLAH KEWAJIBAN DAN EKUITAS</t>
  </si>
  <si>
    <t>INSPEKTORAT PROVINSI</t>
  </si>
  <si>
    <t>LAPORAN PERUBAHAN EKUITAS</t>
  </si>
  <si>
    <t>NOMOR</t>
  </si>
  <si>
    <t>Ekuitas Awal</t>
  </si>
  <si>
    <t>Koreksi Ekuitas</t>
  </si>
  <si>
    <t>Surplus/Defisit LO</t>
  </si>
  <si>
    <t>Ekuitas Akhir</t>
  </si>
  <si>
    <t xml:space="preserve">LAPORAN REALISASI ANGGARAN PENDAPATAN DAN BELANJA DAERAH </t>
  </si>
  <si>
    <t>Sisa Anggaran (Rp)</t>
  </si>
  <si>
    <t>PENDAPATAN ASLI DAERAH</t>
  </si>
  <si>
    <t>Lain-lain PAD yang Sah</t>
  </si>
  <si>
    <t>JUMLAH PENDAPATAN</t>
  </si>
  <si>
    <t>Jumlah Belanja Operasional</t>
  </si>
  <si>
    <t>Belanja Peralatan dan Mesin</t>
  </si>
  <si>
    <t>Belanja Jalan, Irigasi dan Jaringan</t>
  </si>
  <si>
    <t>Jumlah Belanja Modal</t>
  </si>
  <si>
    <t>Jumlah Belanja</t>
  </si>
  <si>
    <t>LAPORAN OPERASIONAL</t>
  </si>
  <si>
    <t>Kode rekening</t>
  </si>
  <si>
    <t>KENAIKAN / PENURUNAN</t>
  </si>
  <si>
    <t>8</t>
  </si>
  <si>
    <t>8.1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</si>
  <si>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</si>
  <si>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</si>
  <si>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</si>
  <si>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</si>
  <si>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</si>
  <si>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</si>
  <si>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</si>
  <si>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Lain-lain PAD yang Sah-LO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</si>
  <si>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</si>
  <si>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</si>
  <si>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</si>
  <si>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</si>
  <si>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</si>
  <si>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</si>
  <si>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</si>
  <si>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dan Amortisasi</t>
  </si>
  <si>
    <t>9.1.8</t>
  </si>
  <si>
    <t>Jumlah Beban Operasi</t>
  </si>
  <si>
    <t xml:space="preserve">JUMLAH SURPLUS/DEFISIT OPERASIONAL </t>
  </si>
  <si>
    <t>INSPEKTORAT DAERAH PROVINSI SUMATERA BARAT</t>
  </si>
  <si>
    <t>Nama Jenis Pajak</t>
  </si>
  <si>
    <t>&gt; 1 th</t>
  </si>
  <si>
    <t>2 th</t>
  </si>
  <si>
    <t>3 th</t>
  </si>
  <si>
    <t>&gt; 3 th</t>
  </si>
  <si>
    <t>Uraian/Nama Debitur</t>
  </si>
  <si>
    <t xml:space="preserve">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</si>
  <si>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</si>
  <si>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Saldo Awal per 1 Jan 2018</t>
  </si>
  <si>
    <t>Saldo Akhir per 31 Des 2018</t>
  </si>
  <si>
    <t xml:space="preserve">INSPEKTORAT DAERAH PROVINSI </t>
  </si>
  <si>
    <t>INSPEKTORAT DAERAH PROVINSI</t>
  </si>
  <si>
    <t>Dampak Kumulatif Perubahan Kebijakan/Kesalahan</t>
  </si>
  <si>
    <t>Premi Asuransi Gedung Kantor</t>
  </si>
  <si>
    <t>Lampiran : 15</t>
  </si>
  <si>
    <t>Beban Barang Jasa</t>
  </si>
  <si>
    <t>Akumulasi penyusutan aset tidak bermanfaat</t>
  </si>
  <si>
    <t>Nama Barang</t>
  </si>
  <si>
    <t>Satuan</t>
  </si>
  <si>
    <t>Vol</t>
  </si>
  <si>
    <t>Nilai (Rp)</t>
  </si>
  <si>
    <t>Barang Pakai Habis</t>
  </si>
  <si>
    <t>ALAT TULIS KANTOR (ATK)</t>
  </si>
  <si>
    <t>rim</t>
  </si>
  <si>
    <t>Doubel Folio Bergaris</t>
  </si>
  <si>
    <t>pak</t>
  </si>
  <si>
    <t>Pena Standar</t>
  </si>
  <si>
    <t>batang</t>
  </si>
  <si>
    <t>Tip Ex</t>
  </si>
  <si>
    <t>buah</t>
  </si>
  <si>
    <t>Buku tulis kwarto isi 100</t>
  </si>
  <si>
    <t>Buku Tulis Folio isi 100</t>
  </si>
  <si>
    <t>Ordener</t>
  </si>
  <si>
    <t>Klip Atom</t>
  </si>
  <si>
    <t>kotak</t>
  </si>
  <si>
    <t>Map Snel Hekter Plastik</t>
  </si>
  <si>
    <t>Kertas cf  9 x 11 3  ply NCR</t>
  </si>
  <si>
    <t>box</t>
  </si>
  <si>
    <t>Kertas cf  14 7/8 x 11 3 ply NCR</t>
  </si>
  <si>
    <t>Stapler No. 10</t>
  </si>
  <si>
    <t>Stapler No.3</t>
  </si>
  <si>
    <t>Pita RBC 2180</t>
  </si>
  <si>
    <t>Box file</t>
  </si>
  <si>
    <t>buku expedisi</t>
  </si>
  <si>
    <t>Stabilo</t>
  </si>
  <si>
    <t>Map Inspektorat</t>
  </si>
  <si>
    <t>Map KKP</t>
  </si>
  <si>
    <t>Blanko SPPD</t>
  </si>
  <si>
    <t>buku</t>
  </si>
  <si>
    <t>BAHAN BAKAR MINYAK (BBM)</t>
  </si>
  <si>
    <t>Pertalite</t>
  </si>
  <si>
    <t>Liter</t>
  </si>
  <si>
    <t>rol</t>
  </si>
  <si>
    <t>Lakban (1,5 inchi)</t>
  </si>
  <si>
    <t>PENJELASAN SELISIH LAPORAN REALISASI ANGGARAN DENGAN LAPORAN OPERASONAL</t>
  </si>
  <si>
    <t>LAPORAN REALISASI ANGGARAN</t>
  </si>
  <si>
    <t>Selisih</t>
  </si>
  <si>
    <t>Penjelasan</t>
  </si>
  <si>
    <t>4.1</t>
  </si>
  <si>
    <t>4.1.1</t>
  </si>
  <si>
    <t>4.1.2</t>
  </si>
  <si>
    <t>4.1.3</t>
  </si>
  <si>
    <t>Hasil pengelolaan kekayaan daerah yang dipisahkan</t>
  </si>
  <si>
    <t>4.1.4</t>
  </si>
  <si>
    <t>5.1</t>
  </si>
  <si>
    <t>5.1.1</t>
  </si>
  <si>
    <t>5.1.2</t>
  </si>
  <si>
    <t>Jumlah selisih beban dan belanja</t>
  </si>
  <si>
    <t>JUMLAH BEBAN</t>
  </si>
  <si>
    <t>Jumlah Selisih LRA dan LO</t>
  </si>
  <si>
    <t>TOTAL</t>
  </si>
  <si>
    <t>Chairman EC 800</t>
  </si>
  <si>
    <t>No, Tgl SP2D/Kuitansi</t>
  </si>
  <si>
    <t>PERALATAN &amp; MESIN</t>
  </si>
  <si>
    <t>Printer</t>
  </si>
  <si>
    <t>JALAN, IRIGASI  &amp; JARINGAN</t>
  </si>
  <si>
    <t>Jumlah Beban</t>
  </si>
  <si>
    <t xml:space="preserve">   </t>
  </si>
  <si>
    <t>Lampiran: 1.a</t>
  </si>
  <si>
    <t>TOTAL SP2D GU</t>
  </si>
  <si>
    <t>TOTAL SP2D LS</t>
  </si>
  <si>
    <t>TOTAL SP2D TU</t>
  </si>
  <si>
    <t>JUMLAH SP2D (JUMLAH 1+2+3)</t>
  </si>
  <si>
    <t>SPJ UYHD/GU NIHIL</t>
  </si>
  <si>
    <t>BELANJA KOTOR (JUMLAH 4+5)</t>
  </si>
  <si>
    <t>TOTAL CP GU</t>
  </si>
  <si>
    <t>TOTAL CP LS</t>
  </si>
  <si>
    <t>TOTAL CP TU</t>
  </si>
  <si>
    <t>TOTAL CP (JUMLAH 7+8+9)</t>
  </si>
  <si>
    <t>Penyetoran Contra Post</t>
  </si>
  <si>
    <t>BELANJA BERSIH (SALDO 6-10)</t>
  </si>
  <si>
    <t>SP2D UP</t>
  </si>
  <si>
    <t>Diterima Tanggal:</t>
  </si>
  <si>
    <t xml:space="preserve">SPJ UYHD/GU NIHIL  </t>
  </si>
  <si>
    <t>SISA UYHD</t>
  </si>
  <si>
    <t>Penyetoran Sisa UYHD:</t>
  </si>
  <si>
    <t>Jumlah Piutang Per 31 Desember 2020</t>
  </si>
  <si>
    <t>&lt; 1 bln</t>
  </si>
  <si>
    <t>1-3 Bln</t>
  </si>
  <si>
    <t>3-12 bln</t>
  </si>
  <si>
    <t>&gt; 12 bln</t>
  </si>
  <si>
    <t>1-4 Bln</t>
  </si>
  <si>
    <t>Lampiran 12</t>
  </si>
  <si>
    <t>REALISASI PENERIMAAN DAN PENYETORAN PPh (21, 22, DAN 23) DAN PPN</t>
  </si>
  <si>
    <t>INSPEKTORAT PROVINSI SUMATERA BARAT</t>
  </si>
  <si>
    <t>PENERIMAAN</t>
  </si>
  <si>
    <t>PENYETORAN</t>
  </si>
  <si>
    <t>SISA YANG TERHUTANG</t>
  </si>
  <si>
    <t>PPh 21</t>
  </si>
  <si>
    <t>PPh 22</t>
  </si>
  <si>
    <t>PPh 23</t>
  </si>
  <si>
    <t>PPN</t>
  </si>
  <si>
    <t>PPh Final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</si>
  <si>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</si>
  <si>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</si>
  <si>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</si>
  <si>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</si>
  <si>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</si>
  <si>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</si>
  <si>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</si>
  <si>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</si>
  <si>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</si>
  <si>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</si>
  <si>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</si>
  <si>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</si>
  <si>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PDAM</t>
  </si>
  <si>
    <t>Telkom</t>
  </si>
  <si>
    <t>Lampiran : 14</t>
  </si>
  <si>
    <t>NAMA</t>
  </si>
  <si>
    <t>SIP</t>
  </si>
  <si>
    <t>Sewa/bulan</t>
  </si>
  <si>
    <t>Penyetoran</t>
  </si>
  <si>
    <t>Jumlah Piutang Sewa</t>
  </si>
  <si>
    <t>Pendapatan Sewa Diterima Dimuka</t>
  </si>
  <si>
    <t>TGL</t>
  </si>
  <si>
    <t>tgl</t>
  </si>
  <si>
    <t>Nama Penyetor</t>
  </si>
  <si>
    <t>KAB/KOTA</t>
  </si>
  <si>
    <t>PLAFON</t>
  </si>
  <si>
    <t>Pembayaran s/d 2015</t>
  </si>
  <si>
    <t>Jumlah Pembayaran</t>
  </si>
  <si>
    <t>Tunggakan</t>
  </si>
  <si>
    <t>&lt;1</t>
  </si>
  <si>
    <t>&gt;10</t>
  </si>
  <si>
    <t>Pembayaran 2020</t>
  </si>
  <si>
    <t>ASET DALAM PENELUSURAN</t>
  </si>
  <si>
    <t>ASET DIMANFAATKAN PIHAK LAIN</t>
  </si>
  <si>
    <t>ASET TIDAK BERMANFAAT</t>
  </si>
  <si>
    <t>ASET TIDAK BERWUJUD</t>
  </si>
  <si>
    <t>KONSTRUKSI DALAM PENGERJAAN</t>
  </si>
  <si>
    <t>Nilai Pada Saat Neraca Awal Tahun 2005</t>
  </si>
  <si>
    <t>DASAR PENILAIAN ASET</t>
  </si>
  <si>
    <t>Lampiran : 19</t>
  </si>
  <si>
    <t>Nilai Appraisal</t>
  </si>
  <si>
    <t>URAIAN PEKERJAAN/KEGIATAN</t>
  </si>
  <si>
    <t>NILAI KONTRAK</t>
  </si>
  <si>
    <t>TINGKAT PENYELESAIANNYA</t>
  </si>
  <si>
    <t>JANGKA WAKTU PENYELESAIANNYA</t>
  </si>
  <si>
    <t>NAMA KPA/PPTK SETIAP TAHUNNYA</t>
  </si>
  <si>
    <t>HARGA PEROLEHAN SAMPAI 31 DES 2029</t>
  </si>
  <si>
    <t>Lampiran 21</t>
  </si>
  <si>
    <t xml:space="preserve">INSPEKTORAT PROVINSI SUMATERA BARAT </t>
  </si>
  <si>
    <t>Lampiran : 24</t>
  </si>
  <si>
    <t>GEDUNG &amp; BANGUNAN</t>
  </si>
  <si>
    <t>KE TANAH</t>
  </si>
  <si>
    <t>KE PERALATAN &amp; MESIN</t>
  </si>
  <si>
    <t>KE GEDUNG &amp; BANGUNAN</t>
  </si>
  <si>
    <t>KE JALAN, IRIGASI  &amp; JARINGAN</t>
  </si>
  <si>
    <t>KE ASET TETAP LAINNYA</t>
  </si>
  <si>
    <t>KE ASET LAINNYA</t>
  </si>
  <si>
    <t>Aset LAINNYA</t>
  </si>
  <si>
    <t>Aset Tetap</t>
  </si>
  <si>
    <t>Jalan, Irigasi dan jaringan</t>
  </si>
  <si>
    <t>Lampiran: 26.A</t>
  </si>
  <si>
    <t>Lampiran: 26.b</t>
  </si>
  <si>
    <t>Pendapatan Asli Daerah</t>
  </si>
  <si>
    <t>Beban Barang &amp; Jasa</t>
  </si>
  <si>
    <t>Beban Penyusutan &amp; Amortisasi</t>
  </si>
  <si>
    <t>SURPLUS/DEFISIT LO</t>
  </si>
  <si>
    <t>Beban jasa dibayar dimuka semester I</t>
  </si>
  <si>
    <t>Beban jasa dibayar dimuka semester II</t>
  </si>
  <si>
    <t>Utang belanja barang dan jasa (jasa telpone) 2020</t>
  </si>
  <si>
    <t>Utang belanja barang dan jasa (jasa PDAM) 2020</t>
  </si>
  <si>
    <t>Utang belanja barang dan jasa (jasa tlistrik) 2020</t>
  </si>
  <si>
    <t>Beban Penyusutan Peralatan dan Mesin</t>
  </si>
  <si>
    <t>Beban Penyustan Gedung dan Bangunan</t>
  </si>
  <si>
    <t>Beban Amortisasi Aset tidak berwujud</t>
  </si>
  <si>
    <t>a</t>
  </si>
  <si>
    <t>Jumlah Piutang Per 30 Des 2021</t>
  </si>
  <si>
    <t>Binder clip. No.155</t>
  </si>
  <si>
    <t>I</t>
  </si>
  <si>
    <t>Bahan Pakai Habis</t>
  </si>
  <si>
    <t>II</t>
  </si>
  <si>
    <t>III</t>
  </si>
  <si>
    <t>Bahan Tak Habis Pakai</t>
  </si>
  <si>
    <t>Barang Bekas Dipakai</t>
  </si>
  <si>
    <t>Selisih beban persediaan ATK Semester I 2021</t>
  </si>
  <si>
    <t>Selisih beban persediaan BBM Semester I 2021</t>
  </si>
  <si>
    <t>selisih pembayaran hutang belanja barang dan jasa (kekurangan pengakuan hutang 2020)</t>
  </si>
  <si>
    <t>Penyesuaian beban jasa dibayar dimuka 2021/2022</t>
  </si>
  <si>
    <t>Utang belanja barang dan jasa (jasa telpone) 2021</t>
  </si>
  <si>
    <t>Utang belanja barang dan jasa (jasa PDAM) 2021</t>
  </si>
  <si>
    <t>Utang belanja barang dan jasa (jasa Listrik) 2021</t>
  </si>
  <si>
    <t>Selisih beban persediaan ATK Semester II 2021</t>
  </si>
  <si>
    <t>Selisih beban persediaan BBM Semester II 2021</t>
  </si>
  <si>
    <t>5.2</t>
  </si>
  <si>
    <t>5.2.2</t>
  </si>
  <si>
    <t>5.2.1</t>
  </si>
  <si>
    <t>5.2.3</t>
  </si>
  <si>
    <t>5.2.4</t>
  </si>
  <si>
    <t>5.2.5</t>
  </si>
  <si>
    <t>2021</t>
  </si>
  <si>
    <t>RK PPKD</t>
  </si>
  <si>
    <t>Lampiran : 28</t>
  </si>
  <si>
    <t xml:space="preserve">JURNAL PENYESUAIAN </t>
  </si>
  <si>
    <t>Tanggal</t>
  </si>
  <si>
    <t>Kode Rek</t>
  </si>
  <si>
    <t>Debet</t>
  </si>
  <si>
    <t>Kredit</t>
  </si>
  <si>
    <t xml:space="preserve">Bahan Bakar dan Pelumas </t>
  </si>
  <si>
    <t>1.1.12.01.01.0004.</t>
  </si>
  <si>
    <t xml:space="preserve">Beban Alat/Bahan untuk Kegiatan Kantor-Alat Tulis Kantor </t>
  </si>
  <si>
    <t>8.1.02.01.01.0024.</t>
  </si>
  <si>
    <t xml:space="preserve">Alat Tulis Kantor </t>
  </si>
  <si>
    <t>1.1.12.01.03.0001.</t>
  </si>
  <si>
    <t xml:space="preserve">Beban Bahan-Bahan Bakar dan Pelumas </t>
  </si>
  <si>
    <t>8.1.02.01.01.0004.</t>
  </si>
  <si>
    <t>Keterangan:</t>
  </si>
  <si>
    <t>Berita Acara Stock Opname :</t>
  </si>
  <si>
    <t>Selisih Persediaan</t>
  </si>
  <si>
    <t xml:space="preserve">Utang Belanja Jasa Kantor-Tagihan Telepon </t>
  </si>
  <si>
    <t>2.1.06.02.02.0059.</t>
  </si>
  <si>
    <t xml:space="preserve">Utang Belanja Jasa Kantor-Tagihan Air </t>
  </si>
  <si>
    <t>2.1.06.02.02.0060.</t>
  </si>
  <si>
    <t xml:space="preserve">Utang Belanja Jasa Kantor-Tagihan Listrik </t>
  </si>
  <si>
    <t xml:space="preserve">2.1.06.02.02.0061. </t>
  </si>
  <si>
    <t xml:space="preserve">3.1.01.01.01.0001. </t>
  </si>
  <si>
    <t xml:space="preserve">Beban Tagihan Telepon </t>
  </si>
  <si>
    <t xml:space="preserve">8.1.02.02.01.0059. </t>
  </si>
  <si>
    <t xml:space="preserve">Beban Tagihan Air </t>
  </si>
  <si>
    <t xml:space="preserve">8.1.02.02.01.0060. </t>
  </si>
  <si>
    <t xml:space="preserve">Beban Tagihan Listrik </t>
  </si>
  <si>
    <t xml:space="preserve">8.1.02.02.01.0061. </t>
  </si>
  <si>
    <t>Biaya Telepon</t>
  </si>
  <si>
    <t>Biaya PDAM</t>
  </si>
  <si>
    <t>Biaya Listrik</t>
  </si>
  <si>
    <t>Telepon</t>
  </si>
  <si>
    <t>Listrik</t>
  </si>
  <si>
    <t>Jumlah Pembayaran Hutang belanja Barang dan Jasa Tahun 2020</t>
  </si>
  <si>
    <t>Beban Asuransi Barang Milik Daerah</t>
  </si>
  <si>
    <t xml:space="preserve">8.1.02.02.02.0008. </t>
  </si>
  <si>
    <t>Beban Dibayar Dimuka</t>
  </si>
  <si>
    <t>Berdasarkan Bukti Pembayaran (Polis Asuransi kendaraan):</t>
  </si>
  <si>
    <t xml:space="preserve">Pembayaran Asuransi Kendaraan Dinas Sebesar </t>
  </si>
  <si>
    <t>Berdasarkan Bukti Pembayaran (Polis Asuransi Gedung):</t>
  </si>
  <si>
    <t xml:space="preserve">Pembayaran Asuransi Gedung kantor Sebesar </t>
  </si>
  <si>
    <t xml:space="preserve">Aset tetap peralatan dan mesin </t>
  </si>
  <si>
    <t xml:space="preserve">1.3.02.20.01.0001. </t>
  </si>
  <si>
    <t>Akumulasi penyusutan peralatan dan Mesin</t>
  </si>
  <si>
    <t xml:space="preserve">1.3.07.01.20.0001. </t>
  </si>
  <si>
    <t xml:space="preserve">Mutasi Aset tetap peralatan dan mesin berupa Thermoghun dan Westafel dari BPBD berdasarkan BAST Nomor : </t>
  </si>
  <si>
    <t>3.1.1.01.01</t>
  </si>
  <si>
    <t>1.3.7.01.34</t>
  </si>
  <si>
    <t>1.3.2.36.01</t>
  </si>
  <si>
    <t>Mutasi/penyerahan Aset tetap peralatan dan mesin berupa Kendaraan roda 4 (Pajero Sport) Ke Biro Umum berdasarkan BAST Nomor 030/181/Mutasi/INS-SAU/2020</t>
  </si>
  <si>
    <t>2.1.5.01.0002</t>
  </si>
  <si>
    <t>Tambahan Penghasilan Berdasarkan Beban Kerja - LO</t>
  </si>
  <si>
    <t>9.1.1.02.0001</t>
  </si>
  <si>
    <t>Gaji Pokok PNS</t>
  </si>
  <si>
    <t>9.1.1.01.0001</t>
  </si>
  <si>
    <t>Tunjangan keluarga</t>
  </si>
  <si>
    <t>9.1.1.01.0002</t>
  </si>
  <si>
    <t>Tunjangan Fungsional</t>
  </si>
  <si>
    <t>9.1.1.01.0004</t>
  </si>
  <si>
    <t>Tunjangan JKK</t>
  </si>
  <si>
    <t>Tunjangan JKM</t>
  </si>
  <si>
    <t>9.1.1.01.0017</t>
  </si>
  <si>
    <t>Pembulatan</t>
  </si>
  <si>
    <t>9.1.1.01.0008</t>
  </si>
  <si>
    <t>Jurnal Balik Utang Belanja Pegawai Tahun 2019</t>
  </si>
  <si>
    <t>Beban  Dibayar Dimuka</t>
  </si>
  <si>
    <t>Total Beban Jasa Premi Asuransi Barang Milik Daerah =</t>
  </si>
  <si>
    <t>Untuk Periode 26 Desember 2021 s/d 26 Desember 2022</t>
  </si>
  <si>
    <t>Beban Penyusutan Gedung dan Bangunan</t>
  </si>
  <si>
    <t>Beban Amortisasi Aset Tidak Berwujud</t>
  </si>
  <si>
    <t>Akumulasi Penyusutan Peralatan dan Mesin</t>
  </si>
  <si>
    <t>Akumulasi Penyusutan Gedung dan Bangunan</t>
  </si>
  <si>
    <t>Akumulasi Amortisasi Aset Tak Berwujud</t>
  </si>
  <si>
    <t>Persediaan ATK per 31 Desember 2021</t>
  </si>
  <si>
    <t>Persediaan BBM per 31 Desember 2021</t>
  </si>
  <si>
    <t>Beban Jasa Telepone</t>
  </si>
  <si>
    <t>Beban Jasa Air</t>
  </si>
  <si>
    <t>Beban Jasa Listrik</t>
  </si>
  <si>
    <t>DAFTAR REALISASI SP2D, SPJ DAN SISA UYHD TAHUN 2022</t>
  </si>
  <si>
    <t xml:space="preserve"> TAHUN ANGGARAN 2022</t>
  </si>
  <si>
    <t>Realisasi 2022</t>
  </si>
  <si>
    <t>Padang,  31 Desember 2022</t>
  </si>
  <si>
    <t>Plh. INSPEKTUR</t>
  </si>
  <si>
    <t>DEVI KURNIA, S.H,.MM</t>
  </si>
  <si>
    <t>Pembina Utama Madya</t>
  </si>
  <si>
    <t>NIP. 19640707 199108 1 001</t>
  </si>
  <si>
    <t>DAFTAR BELANJA MODAL YANG TIDAK DIKAPITALISIR TAHUN 2022</t>
  </si>
  <si>
    <t>Swich Hub</t>
  </si>
  <si>
    <t>Inv-21036
06 Desember 2022</t>
  </si>
  <si>
    <t>CV. AGRA TECHNO SOLUSINDO</t>
  </si>
  <si>
    <t>Swich 8 Port DGS-108GL</t>
  </si>
  <si>
    <t>Dispenser</t>
  </si>
  <si>
    <t>1817/73
7/12/2022</t>
  </si>
  <si>
    <t>Toko A Fauzi</t>
  </si>
  <si>
    <t>Cosmos</t>
  </si>
  <si>
    <t>1818/74
7/12/2022</t>
  </si>
  <si>
    <t>DAFTAR BELANJA MODAL TAHUN 2022</t>
  </si>
  <si>
    <t>A.C Standing</t>
  </si>
  <si>
    <t>Kwit No. 1699/69
28 November 2022</t>
  </si>
  <si>
    <t>CV. EDY TEKHNIK</t>
  </si>
  <si>
    <t>KPA/02/Insp-PBJ/2022
30/12/2022</t>
  </si>
  <si>
    <t>Ruang Irban V</t>
  </si>
  <si>
    <t>3 PK</t>
  </si>
  <si>
    <t>AUX</t>
  </si>
  <si>
    <t>Kursi Rapat</t>
  </si>
  <si>
    <t>08306/SP2D-LS/6.01.0.
00.0.00.01/B02/2022
21 Desember 2022</t>
  </si>
  <si>
    <t>PO-128943-221125
25/11/2022</t>
  </si>
  <si>
    <t>PT. WIRA AGUNG 
JAYA ABADI</t>
  </si>
  <si>
    <t>25/11/2022 s.d 19/12/2022</t>
  </si>
  <si>
    <t>Ruang Rapat Depan II</t>
  </si>
  <si>
    <t>48 x 50 x 90 cm</t>
  </si>
  <si>
    <t>SUBARU</t>
  </si>
  <si>
    <t>Meja Bundar</t>
  </si>
  <si>
    <t>Ruang Rapat Depan I</t>
  </si>
  <si>
    <t>50 x 41 cm</t>
  </si>
  <si>
    <t>Donati</t>
  </si>
  <si>
    <t>Sofa</t>
  </si>
  <si>
    <t>60 x 48 x 82 cm</t>
  </si>
  <si>
    <t>91 x 88 x 79 cm</t>
  </si>
  <si>
    <t>Sofa Tamu</t>
  </si>
  <si>
    <t>Ruang Inspektur</t>
  </si>
  <si>
    <t>130 x 69 x 49 cm</t>
  </si>
  <si>
    <t>Modis</t>
  </si>
  <si>
    <t>Meja Kerja Eselon II</t>
  </si>
  <si>
    <t>160 x 85 x 75 cm</t>
  </si>
  <si>
    <t>Horsemetal</t>
  </si>
  <si>
    <t>Access Point</t>
  </si>
  <si>
    <t>INV-21036
06 Desember 2022</t>
  </si>
  <si>
    <t>Ruang Subbag Adm dan Umum</t>
  </si>
  <si>
    <t>Unifi U6 LR</t>
  </si>
  <si>
    <t>Rak Server</t>
  </si>
  <si>
    <t>Rack Wallmount 4U</t>
  </si>
  <si>
    <t>Android Smart TV</t>
  </si>
  <si>
    <t>06771/SP2D-GU/6.01
.0.00.0.00.01/B02/2022
5 Desember 2022</t>
  </si>
  <si>
    <t xml:space="preserve"> CV. 
SOFINDO PERKASA</t>
  </si>
  <si>
    <t>700/41/Insp-BASTP/2022
1 Desember 2022</t>
  </si>
  <si>
    <t>55 inchi</t>
  </si>
  <si>
    <t>Panasonic</t>
  </si>
  <si>
    <t>Laptop</t>
  </si>
  <si>
    <t>07146/SP2D-LS/6.01.0.
00.0.00.01/B02/2022
9 Desember 2022</t>
  </si>
  <si>
    <t>006/SP-Lap-Prin-Scan/Insp-PBJ/XI/2022</t>
  </si>
  <si>
    <t>PT. Sinarmulia Infocom</t>
  </si>
  <si>
    <t>21/11/2022 s.d 10/12/2022</t>
  </si>
  <si>
    <t>KPA/01/Insp-PBJ/2022
25/11/22</t>
  </si>
  <si>
    <t>Pengelola BMD</t>
  </si>
  <si>
    <t>14 Inchi</t>
  </si>
  <si>
    <t>AXIOO</t>
  </si>
  <si>
    <t>Ruang Irban I
Ruang Irban 4
Ruang Irban V
Ruang Perencanaan
Ruang Gudang</t>
  </si>
  <si>
    <t>4 x 6 inchi</t>
  </si>
  <si>
    <t>EPSON</t>
  </si>
  <si>
    <t>Scanner</t>
  </si>
  <si>
    <t>600 x 600 dpi</t>
  </si>
  <si>
    <t>BROTHER</t>
  </si>
  <si>
    <t>Lemari Besi</t>
  </si>
  <si>
    <t>FR.22.4824
Tgl. 30 Nov 2022</t>
  </si>
  <si>
    <t xml:space="preserve">PT. WIRA AGUNG </t>
  </si>
  <si>
    <t>700/37/Insp-BASTP/2022
25 November 2022</t>
  </si>
  <si>
    <t>Ruang Irban II
Ruang Irban III
Ruang Irban V</t>
  </si>
  <si>
    <t>120 X 40 X 185 cm</t>
  </si>
  <si>
    <t>Indotama</t>
  </si>
  <si>
    <t>Partisi</t>
  </si>
  <si>
    <t>08071/SP2D-LS/6.01.0.
00.0.00.01/B02/2022
20 Desember 2022</t>
  </si>
  <si>
    <t>Kwit No. 1817/73
07 Desember 2022</t>
  </si>
  <si>
    <t>Ruang Irban I-V
Ruang Subag Adm dan Umum</t>
  </si>
  <si>
    <t>Ruang Evlap dan Klinik Konsultasi</t>
  </si>
  <si>
    <t>Buku Auditing</t>
  </si>
  <si>
    <t>Kwit No. 1626/66
Tgl. 22 November 2022</t>
  </si>
  <si>
    <t>Gramedia</t>
  </si>
  <si>
    <t>KPA/03/Insp-PBJ/2022
30/12/2022</t>
  </si>
  <si>
    <t>Buku Sisi Lain Akuntabilitas KPK dan Lembaga Pegiat Antikoruopsi</t>
  </si>
  <si>
    <t>Buku Good Governance dan Pemberantasan Korupsi</t>
  </si>
  <si>
    <t>Buku Otonomi dan Manajemen Keuangan Daerah</t>
  </si>
  <si>
    <t>Buku Kesalahan-kesalahan investor saham pemula</t>
  </si>
  <si>
    <t>Buku Hukum Pajak</t>
  </si>
  <si>
    <t>Buku Tata Kelola Ekonomi Keuangan Daerah</t>
  </si>
  <si>
    <t>Buku Undang-Undang Pajak Penghasilan</t>
  </si>
  <si>
    <t>Buku Undang-Undang Pajak Pertambahan Nilai</t>
  </si>
  <si>
    <t>Buku Kebijakan Akuntansi Pemerintah Daerah</t>
  </si>
  <si>
    <t>Buku Tuhan, Maaf, Kami sedang sibuk</t>
  </si>
  <si>
    <t>Buku Sukses Menjalin Relasi</t>
  </si>
  <si>
    <t>Buku The Islamic Way of Happiness</t>
  </si>
  <si>
    <t>Buku 100 kebiasaan orang sukses</t>
  </si>
  <si>
    <t>Buku Roch Dad Poor Dad</t>
  </si>
  <si>
    <t>Buku Jangan membuat masalah kecil</t>
  </si>
  <si>
    <t>Buku Seni berbicara</t>
  </si>
  <si>
    <t>Buku Start With why</t>
  </si>
  <si>
    <t>Buku How to win friend and influence People</t>
  </si>
  <si>
    <t>Buku Pribadi Hebat</t>
  </si>
  <si>
    <t>Buku Top Strategy TOEFL Max 667</t>
  </si>
  <si>
    <t>Buku Secrets of Divine Love</t>
  </si>
  <si>
    <t>Buku Tenangkan Pikiran dan Hatimu</t>
  </si>
  <si>
    <t>Buku Rahasia keutamaan Surah Al-Quran</t>
  </si>
  <si>
    <t>Buku Hujjatul Islam Imam Al-Ghazali</t>
  </si>
  <si>
    <t>DAFTAR REKAPITULASI NILAI ASET TETAP DAN ASET LAINNYA PER 31 DESEMBER 2022</t>
  </si>
  <si>
    <t>SALDO PER 31 DES 2022</t>
  </si>
  <si>
    <t>Harga Pembelian Tahun 2006 s/d 2022</t>
  </si>
  <si>
    <t>Per 31 DESEMBER 2022</t>
  </si>
  <si>
    <t>2022</t>
  </si>
  <si>
    <t>2021 (Audited)</t>
  </si>
  <si>
    <t>PER 31 DESEMBER 2022</t>
  </si>
  <si>
    <t>TAHUN ANGGARAN 2022</t>
  </si>
  <si>
    <t>- Tanggal 31 Januari 2022</t>
  </si>
  <si>
    <t>- Tanggal  31 Desember 2022</t>
  </si>
  <si>
    <t>Padang,   31 Desember 2022</t>
  </si>
  <si>
    <t xml:space="preserve">Plh. INSPEKTUR </t>
  </si>
  <si>
    <t>DEVI KURNIA, S.H, MM</t>
  </si>
  <si>
    <t>Per 31 Desember 2022</t>
  </si>
  <si>
    <t>Persediaan ATK per 30 Juni 2022</t>
  </si>
  <si>
    <t>Persediaan BBM per 30 Juni 2022</t>
  </si>
  <si>
    <t>Jurnal Balik Utang Belanja Barang dan Jasa Tahun 2021</t>
  </si>
  <si>
    <t>Pembayaran tagihan rekening tlp, PDAM, Listik Desember yang di bayar Januari 2022</t>
  </si>
  <si>
    <t>Selisih Pengakuan hutang belanja Barang dan Jasa 2021 dengan pembayarannya di tahun 2022</t>
  </si>
  <si>
    <t xml:space="preserve">1.1.11.02.01.0001. </t>
  </si>
  <si>
    <t>Beban Januari - Juni 2022  : 6/12 x Rp 41.573.420,-</t>
  </si>
  <si>
    <t>Beban Januari -  Juni 2022  : 6/12 x 6.977.400,-</t>
  </si>
  <si>
    <t xml:space="preserve">Total Beban Jasa Premi Asuransi Barang Milik Daerah </t>
  </si>
  <si>
    <t>Jumlah Semester I Tahun 2022</t>
  </si>
  <si>
    <t>Beban Juli s.d Des 2022 : 6/12 x Rp 41.573.420,-</t>
  </si>
  <si>
    <t>Beban Juli s.d Des 2022 : 6/12 x Rp. 6.977.400,-</t>
  </si>
  <si>
    <t>Untuk Periode 26 Desember 2022 s/d 26 Desember 2023</t>
  </si>
  <si>
    <t xml:space="preserve">Beban Tahun 2022 : Nihil </t>
  </si>
  <si>
    <t>Total Asuransi dibayar dimuka per 31 Desember 2022</t>
  </si>
  <si>
    <t xml:space="preserve">8.1.08.01.05.0005. </t>
  </si>
  <si>
    <t>8.1.08.02.01.0001.</t>
  </si>
  <si>
    <t xml:space="preserve">8.1.08.06.01.0004. </t>
  </si>
  <si>
    <t>1.3.07.02.08.0001.</t>
  </si>
  <si>
    <t>1.5.05.01.01.0004.</t>
  </si>
  <si>
    <t>Persediaan ATK per 31 Desember 2022</t>
  </si>
  <si>
    <t>Persediaan BBM per 31 Desember 2022</t>
  </si>
  <si>
    <t>Berdasarkan Bukti tagihan NCM Bulan Desember 2022</t>
  </si>
  <si>
    <t>1.3.02.20.01.0001.</t>
  </si>
  <si>
    <t xml:space="preserve">Belanja Modal Peralatan dan Mesin yang tidak dikapitalisir Tahun 2022 </t>
  </si>
  <si>
    <t>1.</t>
  </si>
  <si>
    <t>Swich Hub 2 buah@800.000</t>
  </si>
  <si>
    <t>2.</t>
  </si>
  <si>
    <t>Dispenser 2 bh @980.000</t>
  </si>
  <si>
    <t>3.</t>
  </si>
  <si>
    <t>Dispenser 1 bh @990.000</t>
  </si>
  <si>
    <t>Lampiran : 5</t>
  </si>
  <si>
    <t xml:space="preserve">DAFTAR PENYETORAN KEMBALI BELANJA (CONTRA POST BELANJA) BERDASARKAN GU/TU/LS </t>
  </si>
  <si>
    <t>URAIAN / OBJEK BELANJA</t>
  </si>
  <si>
    <t>GU (Rp)</t>
  </si>
  <si>
    <t>TU (Rp)</t>
  </si>
  <si>
    <t>LS (Rp)</t>
  </si>
  <si>
    <t>Desember 2022</t>
  </si>
  <si>
    <t>Pengembalian Biaya Perjalanan Dinas ST No. 700/715/Insp-SAU/2022 tgl 25 September 2022 an. Herniza Desatria</t>
  </si>
  <si>
    <t>Pengembalian CP TU 2022</t>
  </si>
  <si>
    <t>DAFTAR BEBAN DIBAYAR DIMUKA PER 31 DESEMBER 2022</t>
  </si>
  <si>
    <t>DAFTAR HUTANG BELANJA PER 31 DESEMBER 2022</t>
  </si>
  <si>
    <t>Tagihan Listrik Bulan Desember 2022</t>
  </si>
  <si>
    <t>Tagihan Air  Bulan Desember 2022</t>
  </si>
  <si>
    <t>Tagihan Telepon Bulan Desember 2022</t>
  </si>
  <si>
    <t>Lampiran 16</t>
  </si>
  <si>
    <t>DAFTAR PERSEDIAAN PER 31 DESEMBER 2022</t>
  </si>
  <si>
    <t>BARANG PAKAI HABIS</t>
  </si>
  <si>
    <t>Kertas F4 70 gram</t>
  </si>
  <si>
    <t>Kertas A4 70 gram</t>
  </si>
  <si>
    <t>Map Lucky</t>
  </si>
  <si>
    <t>Pelobang Kertas besar</t>
  </si>
  <si>
    <t>Binder clip 107</t>
  </si>
  <si>
    <t>Pak</t>
  </si>
  <si>
    <t>Kertas Kwitansi</t>
  </si>
  <si>
    <t>Amplop Inspektorat</t>
  </si>
  <si>
    <t>Amplop Dinas Sekda</t>
  </si>
  <si>
    <t>Amplop Dinas Gubernur</t>
  </si>
  <si>
    <t>Pertamax</t>
  </si>
  <si>
    <t>DEVI KURNIA, S.H,.M.M</t>
  </si>
  <si>
    <r>
      <t xml:space="preserve">NIP. </t>
    </r>
    <r>
      <rPr>
        <sz val="11"/>
        <rFont val="Calibri"/>
        <family val="2"/>
        <scheme val="minor"/>
      </rPr>
      <t>19640707 199108 1 001</t>
    </r>
  </si>
  <si>
    <t>- Estimasi Perubahan SAL</t>
  </si>
  <si>
    <t>Barang Tak Habis Pakai</t>
  </si>
  <si>
    <t>Pengembalian TU tanggal 30 Desember 2022</t>
  </si>
  <si>
    <t>Padang, 31 Desember 2022</t>
  </si>
  <si>
    <t>Anggaran 2022</t>
  </si>
  <si>
    <t>- Surplus/Defisit - LRA</t>
  </si>
  <si>
    <t>Ekuitas (selisih pengakuan hutang 2021 dengan Pembayarannya di tahun 2022)</t>
  </si>
  <si>
    <t>ID 131010326469</t>
  </si>
  <si>
    <t>ID 131010096484</t>
  </si>
  <si>
    <t xml:space="preserve">PLN
</t>
  </si>
  <si>
    <t>No. 137106001068</t>
  </si>
  <si>
    <t>No. 0751-000031961</t>
  </si>
  <si>
    <t>No. 0751-000031841</t>
  </si>
  <si>
    <t>No. 0751-000039263</t>
  </si>
  <si>
    <t>DAFTAR REKAPITULASI PENDAPATAN TAHUN 2022</t>
  </si>
  <si>
    <t>DAFTAR PIUTANG PAJAK DAN PENYISIHAN PIUTANG PAJAK PER 31 DESEMBER 2022</t>
  </si>
  <si>
    <t>DAFTAR PIUTANG RETRIBUSI &amp; PENYISIHAN PIUTANG RETRIBUSI PER 31 DESEMBER 2022</t>
  </si>
  <si>
    <t>Jumlah Piutang Per 31 Desember 2022</t>
  </si>
  <si>
    <t>DAFTAR PIUTANG LAIN-LAIN PAD YANG SAH &amp; PENYISIHANNYA PER 31 DESEMBER 2022</t>
  </si>
  <si>
    <t>DAFTAR PENDAPATAN DITERIMA DIMUKA PER 31 DESEMBER 2022</t>
  </si>
  <si>
    <t>DAFTAR PENERIMAAN RETRIBUSI PEMAKAIAN KEKAYAAN DAERAH SEWA RUMAH DINAS TAHUN 2022</t>
  </si>
  <si>
    <t>DAFTAR BELANJA BARANG DAN JASA YANG DIKAPITALISIR TAHUN 2022</t>
  </si>
  <si>
    <t>DAFTAR PENGHAPUSAN ASET LAINNYA TAHUN 2022</t>
  </si>
  <si>
    <t>DAFTAR LAPORAN REALISASI ANGGARAN  BLUD DAN APBD TAHUN 2022</t>
  </si>
  <si>
    <t>DAFTAR LAPORAN OPERASIONAL APBD DAN BLUD TAHUN 2022</t>
  </si>
  <si>
    <t>DAFTAR INVESTASI NON PERMANEN (DANA BERGULIR) BESERTA PENYISIHANNYA PER 31 DESEMBER 2022</t>
  </si>
  <si>
    <t>DAFTAR KIB F : KONSTRUKSI DALAM PENGERJAAN PER 31 DESEMBER 2022</t>
  </si>
  <si>
    <t>PERIODE 1 Januari s.d  31 Desember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</si>
</sst>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&quot;Rp&quot;* #,##0_);_(&quot;Rp&quot;* \(#,##0\);_(&quot;Rp&quot;* &quot;-&quot;_);_(@_)"/>
    <numFmt numFmtId="167" formatCode="_(* #,##0.00_);_(* \(#,##0.00\);_(* &quot;-&quot;_);_(@_)"/>
    <numFmt numFmtId="168" formatCode="_(* #,##0_);_(* \(#,##0\);_(* &quot;-&quot;??_);_(@_)"/>
    <numFmt numFmtId="169" formatCode="_(* #,##0.0_);_(* \(#,##0.0\);_(* &quot;-&quot;_);_(@_)"/>
    <numFmt numFmtId="170" formatCode="#,##0;[Red]#,##0"/>
    <numFmt numFmtId="171" formatCode="_(* #,##0.0_);_(* \(#,##0.0\);_(* &quot;-&quot;??_);_(@_)"/>
    <numFmt numFmtId="172" formatCode="[$-409]d\-mmm\-yyyy;@"/>
    <numFmt numFmtId="173" formatCode="[$Rp-421]#,##0.00;\-[$Rp-421]#,##0.00"/>
    <numFmt numFmtId="174" formatCode="_(&quot;Rp&quot;* #,##0.00_);_(&quot;Rp&quot;* \(#,##0.00\);_(&quot;Rp&quot;* &quot;-&quot;_);_(@_)"/>
  </numFmts>
  <fonts count="6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 Narrow"/>
      <family val="2"/>
    </font>
    <font>
      <b/>
      <sz val="12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charset val="1"/>
      <scheme val="minor"/>
    </font>
    <font>
      <b/>
      <sz val="11"/>
      <name val="Arial"/>
      <family val="2"/>
    </font>
    <font>
      <sz val="9"/>
      <color indexed="8"/>
      <name val="Arial"/>
      <family val="2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i/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u/>
      <sz val="10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2"/>
      <color indexed="8"/>
      <name val="Calibri"/>
      <family val="2"/>
    </font>
    <font>
      <sz val="8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3"/>
      <color indexed="8"/>
      <name val="Calibri"/>
      <family val="2"/>
    </font>
    <font>
      <b/>
      <sz val="12"/>
      <color indexed="8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1"/>
      <name val="Calibri"/>
      <family val="2"/>
      <charset val="1"/>
      <scheme val="minor"/>
    </font>
    <font>
      <sz val="14"/>
      <color theme="1"/>
      <name val="Calibri"/>
      <family val="2"/>
      <charset val="1"/>
      <scheme val="minor"/>
    </font>
    <font>
      <b/>
      <sz val="14"/>
      <color theme="1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916">
    <xf numFmtId="0" fontId="0" fillId="0" borderId="0" xfId="0"/>
    <xf numFmtId="41" fontId="0" fillId="0" borderId="0" xfId="1" applyFont="1"/>
    <xf numFmtId="0" fontId="0" fillId="0" borderId="1" xfId="0" applyBorder="1" applyAlignment="1">
      <alignment horizontal="center"/>
    </xf>
    <xf numFmtId="41" fontId="0" fillId="0" borderId="1" xfId="1" applyFont="1" applyBorder="1"/>
    <xf numFmtId="0" fontId="9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/>
    </xf>
    <xf numFmtId="0" fontId="12" fillId="0" borderId="0" xfId="0" applyFont="1"/>
    <xf numFmtId="41" fontId="0" fillId="0" borderId="1" xfId="1" applyFont="1" applyBorder="1" applyAlignment="1">
      <alignment horizontal="center"/>
    </xf>
    <xf numFmtId="0" fontId="0" fillId="0" borderId="1" xfId="0" applyBorder="1"/>
    <xf numFmtId="41" fontId="0" fillId="0" borderId="1" xfId="0" applyNumberFormat="1" applyBorder="1"/>
    <xf numFmtId="41" fontId="9" fillId="0" borderId="1" xfId="0" applyNumberFormat="1" applyFont="1" applyBorder="1"/>
    <xf numFmtId="0" fontId="9" fillId="0" borderId="0" xfId="0" applyFont="1"/>
    <xf numFmtId="41" fontId="9" fillId="0" borderId="1" xfId="1" applyFont="1" applyBorder="1"/>
    <xf numFmtId="0" fontId="9" fillId="0" borderId="1" xfId="0" applyFont="1" applyBorder="1"/>
    <xf numFmtId="0" fontId="9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4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/>
    <xf numFmtId="41" fontId="9" fillId="0" borderId="3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41" fontId="15" fillId="0" borderId="1" xfId="0" applyNumberFormat="1" applyFont="1" applyBorder="1"/>
    <xf numFmtId="41" fontId="0" fillId="0" borderId="0" xfId="0" applyNumberFormat="1"/>
    <xf numFmtId="0" fontId="7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7" fillId="0" borderId="0" xfId="0" applyFont="1"/>
    <xf numFmtId="0" fontId="9" fillId="0" borderId="2" xfId="0" applyFont="1" applyBorder="1"/>
    <xf numFmtId="0" fontId="9" fillId="0" borderId="4" xfId="0" applyFont="1" applyBorder="1"/>
    <xf numFmtId="0" fontId="9" fillId="0" borderId="3" xfId="0" applyFont="1" applyBorder="1"/>
    <xf numFmtId="41" fontId="9" fillId="0" borderId="1" xfId="1" applyFont="1" applyBorder="1" applyAlignment="1"/>
    <xf numFmtId="0" fontId="10" fillId="0" borderId="0" xfId="0" applyFont="1"/>
    <xf numFmtId="167" fontId="0" fillId="0" borderId="0" xfId="0" applyNumberFormat="1" applyAlignment="1">
      <alignment horizontal="right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/>
    <xf numFmtId="167" fontId="9" fillId="0" borderId="19" xfId="0" applyNumberFormat="1" applyFont="1" applyBorder="1" applyAlignment="1">
      <alignment horizontal="right"/>
    </xf>
    <xf numFmtId="0" fontId="9" fillId="0" borderId="20" xfId="0" applyFont="1" applyBorder="1"/>
    <xf numFmtId="167" fontId="9" fillId="0" borderId="20" xfId="0" applyNumberFormat="1" applyFont="1" applyBorder="1" applyAlignment="1">
      <alignment horizontal="right"/>
    </xf>
    <xf numFmtId="0" fontId="0" fillId="0" borderId="20" xfId="0" applyBorder="1"/>
    <xf numFmtId="167" fontId="0" fillId="0" borderId="20" xfId="1" applyNumberFormat="1" applyFont="1" applyBorder="1" applyAlignment="1">
      <alignment horizontal="right"/>
    </xf>
    <xf numFmtId="167" fontId="0" fillId="0" borderId="21" xfId="1" applyNumberFormat="1" applyFont="1" applyBorder="1" applyAlignment="1">
      <alignment horizontal="right"/>
    </xf>
    <xf numFmtId="0" fontId="0" fillId="0" borderId="21" xfId="0" applyBorder="1"/>
    <xf numFmtId="0" fontId="9" fillId="0" borderId="18" xfId="0" applyFont="1" applyBorder="1" applyAlignment="1">
      <alignment horizontal="center"/>
    </xf>
    <xf numFmtId="167" fontId="9" fillId="0" borderId="18" xfId="1" applyNumberFormat="1" applyFont="1" applyBorder="1" applyAlignment="1">
      <alignment horizontal="right"/>
    </xf>
    <xf numFmtId="167" fontId="9" fillId="0" borderId="19" xfId="1" applyNumberFormat="1" applyFont="1" applyBorder="1" applyAlignment="1">
      <alignment horizontal="right"/>
    </xf>
    <xf numFmtId="0" fontId="0" fillId="0" borderId="22" xfId="0" applyBorder="1"/>
    <xf numFmtId="167" fontId="0" fillId="0" borderId="22" xfId="1" applyNumberFormat="1" applyFont="1" applyBorder="1" applyAlignment="1">
      <alignment horizontal="right"/>
    </xf>
    <xf numFmtId="167" fontId="9" fillId="0" borderId="23" xfId="1" applyNumberFormat="1" applyFont="1" applyBorder="1" applyAlignment="1">
      <alignment horizontal="right"/>
    </xf>
    <xf numFmtId="0" fontId="9" fillId="2" borderId="18" xfId="0" applyFont="1" applyFill="1" applyBorder="1" applyAlignment="1">
      <alignment horizontal="center"/>
    </xf>
    <xf numFmtId="167" fontId="9" fillId="2" borderId="18" xfId="1" applyNumberFormat="1" applyFont="1" applyFill="1" applyBorder="1" applyAlignment="1">
      <alignment horizontal="right"/>
    </xf>
    <xf numFmtId="167" fontId="9" fillId="0" borderId="20" xfId="1" applyNumberFormat="1" applyFont="1" applyBorder="1" applyAlignment="1">
      <alignment horizontal="right"/>
    </xf>
    <xf numFmtId="167" fontId="0" fillId="0" borderId="21" xfId="1" applyNumberFormat="1" applyFont="1" applyFill="1" applyBorder="1" applyAlignment="1">
      <alignment horizontal="right"/>
    </xf>
    <xf numFmtId="0" fontId="0" fillId="0" borderId="18" xfId="0" applyBorder="1" applyAlignment="1">
      <alignment horizontal="center"/>
    </xf>
    <xf numFmtId="0" fontId="12" fillId="0" borderId="18" xfId="0" applyFont="1" applyBorder="1" applyAlignment="1">
      <alignment horizontal="center"/>
    </xf>
    <xf numFmtId="167" fontId="12" fillId="0" borderId="18" xfId="1" applyNumberFormat="1" applyFont="1" applyBorder="1" applyAlignment="1">
      <alignment horizontal="right"/>
    </xf>
    <xf numFmtId="0" fontId="0" fillId="0" borderId="19" xfId="0" applyBorder="1"/>
    <xf numFmtId="167" fontId="0" fillId="0" borderId="19" xfId="1" applyNumberFormat="1" applyFont="1" applyBorder="1" applyAlignment="1">
      <alignment horizontal="right"/>
    </xf>
    <xf numFmtId="0" fontId="12" fillId="0" borderId="20" xfId="0" applyFont="1" applyBorder="1"/>
    <xf numFmtId="0" fontId="13" fillId="0" borderId="20" xfId="0" quotePrefix="1" applyFont="1" applyBorder="1"/>
    <xf numFmtId="167" fontId="13" fillId="0" borderId="20" xfId="1" applyNumberFormat="1" applyFont="1" applyBorder="1" applyAlignment="1">
      <alignment horizontal="right"/>
    </xf>
    <xf numFmtId="0" fontId="13" fillId="0" borderId="20" xfId="0" applyFont="1" applyBorder="1"/>
    <xf numFmtId="0" fontId="0" fillId="0" borderId="19" xfId="0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7" fontId="0" fillId="0" borderId="0" xfId="0" applyNumberFormat="1"/>
    <xf numFmtId="43" fontId="17" fillId="0" borderId="27" xfId="2" applyFont="1" applyBorder="1" applyAlignment="1">
      <alignment horizontal="center" vertical="center"/>
    </xf>
    <xf numFmtId="43" fontId="17" fillId="0" borderId="31" xfId="0" applyNumberFormat="1" applyFont="1" applyBorder="1" applyAlignment="1">
      <alignment horizontal="right" vertical="center"/>
    </xf>
    <xf numFmtId="43" fontId="17" fillId="0" borderId="31" xfId="2" applyFont="1" applyBorder="1" applyAlignment="1">
      <alignment horizontal="center" vertical="center"/>
    </xf>
    <xf numFmtId="43" fontId="15" fillId="0" borderId="37" xfId="0" applyNumberFormat="1" applyFont="1" applyBorder="1" applyAlignment="1">
      <alignment horizontal="right" vertical="center"/>
    </xf>
    <xf numFmtId="41" fontId="0" fillId="0" borderId="0" xfId="1" applyFont="1" applyBorder="1" applyAlignment="1"/>
    <xf numFmtId="0" fontId="20" fillId="0" borderId="0" xfId="0" applyFont="1" applyAlignment="1">
      <alignment horizontal="left" indent="5"/>
    </xf>
    <xf numFmtId="41" fontId="0" fillId="0" borderId="0" xfId="1" applyFont="1" applyAlignment="1"/>
    <xf numFmtId="41" fontId="19" fillId="0" borderId="0" xfId="1" applyFont="1" applyFill="1" applyBorder="1" applyAlignment="1">
      <alignment horizontal="center" wrapText="1"/>
    </xf>
    <xf numFmtId="41" fontId="19" fillId="3" borderId="1" xfId="1" applyFont="1" applyFill="1" applyBorder="1" applyAlignment="1">
      <alignment horizontal="center" wrapText="1"/>
    </xf>
    <xf numFmtId="0" fontId="19" fillId="0" borderId="1" xfId="0" applyFont="1" applyBorder="1" applyAlignment="1">
      <alignment horizontal="justify" vertical="top" wrapText="1"/>
    </xf>
    <xf numFmtId="41" fontId="20" fillId="0" borderId="1" xfId="1" applyFont="1" applyBorder="1" applyAlignment="1">
      <alignment horizontal="justify" vertical="top" wrapText="1"/>
    </xf>
    <xf numFmtId="41" fontId="20" fillId="0" borderId="0" xfId="1" applyFont="1" applyBorder="1" applyAlignment="1">
      <alignment horizontal="justify" vertical="top" wrapText="1"/>
    </xf>
    <xf numFmtId="41" fontId="20" fillId="0" borderId="1" xfId="1" applyFont="1" applyBorder="1" applyAlignment="1">
      <alignment horizontal="right" vertical="top" wrapText="1"/>
    </xf>
    <xf numFmtId="41" fontId="20" fillId="0" borderId="0" xfId="1" applyFont="1" applyBorder="1" applyAlignment="1">
      <alignment horizontal="right" vertical="top" wrapText="1"/>
    </xf>
    <xf numFmtId="0" fontId="20" fillId="0" borderId="1" xfId="0" applyFont="1" applyBorder="1" applyAlignment="1">
      <alignment horizontal="justify" vertical="top" wrapText="1"/>
    </xf>
    <xf numFmtId="43" fontId="20" fillId="0" borderId="1" xfId="1" applyNumberFormat="1" applyFont="1" applyBorder="1" applyAlignment="1">
      <alignment horizontal="right" vertical="top" wrapText="1"/>
    </xf>
    <xf numFmtId="0" fontId="20" fillId="0" borderId="0" xfId="0" applyFont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41" fontId="19" fillId="0" borderId="1" xfId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41" fontId="19" fillId="0" borderId="0" xfId="1" applyFont="1" applyBorder="1" applyAlignment="1">
      <alignment horizontal="right" vertical="top" wrapText="1"/>
    </xf>
    <xf numFmtId="43" fontId="19" fillId="0" borderId="0" xfId="1" applyNumberFormat="1" applyFont="1" applyBorder="1" applyAlignment="1">
      <alignment horizontal="right" vertical="top" wrapText="1"/>
    </xf>
    <xf numFmtId="43" fontId="19" fillId="0" borderId="1" xfId="1" applyNumberFormat="1" applyFont="1" applyBorder="1" applyAlignment="1">
      <alignment horizontal="right" vertical="top" wrapText="1"/>
    </xf>
    <xf numFmtId="0" fontId="20" fillId="0" borderId="1" xfId="0" applyFont="1" applyBorder="1" applyAlignment="1">
      <alignment vertical="top" wrapText="1"/>
    </xf>
    <xf numFmtId="0" fontId="23" fillId="0" borderId="0" xfId="0" applyFont="1"/>
    <xf numFmtId="41" fontId="23" fillId="0" borderId="0" xfId="1" applyFont="1" applyAlignment="1"/>
    <xf numFmtId="167" fontId="23" fillId="0" borderId="0" xfId="1" applyNumberFormat="1" applyFont="1" applyAlignment="1"/>
    <xf numFmtId="0" fontId="20" fillId="0" borderId="0" xfId="0" applyFont="1" applyAlignment="1">
      <alignment vertical="top" wrapText="1"/>
    </xf>
    <xf numFmtId="43" fontId="0" fillId="0" borderId="0" xfId="0" applyNumberFormat="1"/>
    <xf numFmtId="43" fontId="7" fillId="0" borderId="1" xfId="0" applyNumberFormat="1" applyFont="1" applyBorder="1" applyAlignment="1">
      <alignment horizontal="center" vertical="center" wrapText="1"/>
    </xf>
    <xf numFmtId="43" fontId="11" fillId="0" borderId="1" xfId="0" applyNumberFormat="1" applyFont="1" applyBorder="1"/>
    <xf numFmtId="43" fontId="0" fillId="0" borderId="1" xfId="0" applyNumberFormat="1" applyBorder="1"/>
    <xf numFmtId="43" fontId="9" fillId="0" borderId="3" xfId="0" applyNumberFormat="1" applyFont="1" applyBorder="1" applyAlignment="1">
      <alignment horizontal="center"/>
    </xf>
    <xf numFmtId="41" fontId="11" fillId="0" borderId="1" xfId="0" applyNumberFormat="1" applyFont="1" applyBorder="1" applyAlignment="1">
      <alignment vertical="top" wrapText="1"/>
    </xf>
    <xf numFmtId="17" fontId="15" fillId="0" borderId="18" xfId="0" quotePrefix="1" applyNumberFormat="1" applyFont="1" applyBorder="1" applyAlignment="1">
      <alignment horizontal="center" vertical="center"/>
    </xf>
    <xf numFmtId="0" fontId="0" fillId="0" borderId="24" xfId="0" applyBorder="1"/>
    <xf numFmtId="167" fontId="0" fillId="0" borderId="24" xfId="1" applyNumberFormat="1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5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7" fontId="9" fillId="0" borderId="0" xfId="0" applyNumberFormat="1" applyFont="1" applyAlignment="1">
      <alignment horizontal="right"/>
    </xf>
    <xf numFmtId="167" fontId="0" fillId="0" borderId="0" xfId="1" applyNumberFormat="1" applyFont="1" applyBorder="1" applyAlignment="1">
      <alignment horizontal="right"/>
    </xf>
    <xf numFmtId="167" fontId="9" fillId="0" borderId="0" xfId="1" applyNumberFormat="1" applyFont="1" applyBorder="1" applyAlignment="1">
      <alignment horizontal="right"/>
    </xf>
    <xf numFmtId="167" fontId="9" fillId="2" borderId="0" xfId="1" applyNumberFormat="1" applyFont="1" applyFill="1" applyBorder="1" applyAlignment="1">
      <alignment horizontal="right"/>
    </xf>
    <xf numFmtId="167" fontId="0" fillId="0" borderId="0" xfId="1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167" fontId="12" fillId="0" borderId="0" xfId="1" applyNumberFormat="1" applyFont="1" applyBorder="1" applyAlignment="1">
      <alignment horizontal="right"/>
    </xf>
    <xf numFmtId="0" fontId="13" fillId="0" borderId="0" xfId="0" quotePrefix="1" applyFont="1"/>
    <xf numFmtId="167" fontId="13" fillId="0" borderId="0" xfId="1" applyNumberFormat="1" applyFont="1" applyBorder="1" applyAlignment="1">
      <alignment horizontal="right"/>
    </xf>
    <xf numFmtId="0" fontId="13" fillId="0" borderId="0" xfId="0" applyFont="1"/>
    <xf numFmtId="0" fontId="12" fillId="6" borderId="0" xfId="0" applyFont="1" applyFill="1"/>
    <xf numFmtId="0" fontId="11" fillId="6" borderId="0" xfId="0" applyFont="1" applyFill="1"/>
    <xf numFmtId="0" fontId="27" fillId="6" borderId="0" xfId="0" applyFont="1" applyFill="1"/>
    <xf numFmtId="0" fontId="11" fillId="6" borderId="0" xfId="0" applyFont="1" applyFill="1" applyAlignment="1">
      <alignment horizontal="left"/>
    </xf>
    <xf numFmtId="41" fontId="25" fillId="6" borderId="0" xfId="1" applyFont="1" applyFill="1" applyBorder="1" applyAlignment="1"/>
    <xf numFmtId="41" fontId="25" fillId="6" borderId="0" xfId="1" applyFont="1" applyFill="1" applyBorder="1" applyAlignment="1">
      <alignment horizontal="center"/>
    </xf>
    <xf numFmtId="168" fontId="25" fillId="6" borderId="0" xfId="2" applyNumberFormat="1" applyFont="1" applyFill="1" applyBorder="1" applyAlignment="1">
      <alignment horizontal="center"/>
    </xf>
    <xf numFmtId="0" fontId="26" fillId="6" borderId="0" xfId="0" applyFont="1" applyFill="1" applyAlignment="1">
      <alignment horizontal="left"/>
    </xf>
    <xf numFmtId="0" fontId="26" fillId="0" borderId="0" xfId="0" applyFont="1" applyAlignment="1">
      <alignment horizontal="left"/>
    </xf>
    <xf numFmtId="41" fontId="11" fillId="0" borderId="0" xfId="1" applyFont="1" applyAlignment="1">
      <alignment horizontal="center"/>
    </xf>
    <xf numFmtId="41" fontId="11" fillId="0" borderId="0" xfId="1" applyFont="1"/>
    <xf numFmtId="41" fontId="25" fillId="0" borderId="0" xfId="1" applyFont="1" applyBorder="1" applyAlignment="1"/>
    <xf numFmtId="41" fontId="25" fillId="0" borderId="0" xfId="1" applyFont="1" applyBorder="1" applyAlignment="1">
      <alignment horizontal="center"/>
    </xf>
    <xf numFmtId="168" fontId="25" fillId="0" borderId="0" xfId="2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7" fontId="13" fillId="0" borderId="20" xfId="1" applyNumberFormat="1" applyFont="1" applyFill="1" applyBorder="1" applyAlignment="1">
      <alignment horizontal="right"/>
    </xf>
    <xf numFmtId="165" fontId="13" fillId="0" borderId="0" xfId="0" quotePrefix="1" applyNumberFormat="1" applyFont="1"/>
    <xf numFmtId="165" fontId="0" fillId="0" borderId="0" xfId="0" applyNumberFormat="1"/>
    <xf numFmtId="167" fontId="12" fillId="0" borderId="20" xfId="1" applyNumberFormat="1" applyFont="1" applyFill="1" applyBorder="1" applyAlignment="1">
      <alignment horizontal="right"/>
    </xf>
    <xf numFmtId="0" fontId="29" fillId="0" borderId="0" xfId="0" applyFont="1"/>
    <xf numFmtId="169" fontId="20" fillId="0" borderId="0" xfId="0" applyNumberFormat="1" applyFont="1" applyAlignment="1">
      <alignment horizontal="left"/>
    </xf>
    <xf numFmtId="41" fontId="19" fillId="0" borderId="10" xfId="1" applyFont="1" applyFill="1" applyBorder="1" applyAlignment="1">
      <alignment horizontal="center" vertical="center" wrapText="1"/>
    </xf>
    <xf numFmtId="41" fontId="20" fillId="0" borderId="10" xfId="1" applyFont="1" applyFill="1" applyBorder="1" applyAlignment="1">
      <alignment horizontal="justify" vertical="top" wrapText="1"/>
    </xf>
    <xf numFmtId="41" fontId="31" fillId="0" borderId="1" xfId="1" applyFont="1" applyBorder="1" applyAlignment="1">
      <alignment horizontal="justify" vertical="top" wrapText="1"/>
    </xf>
    <xf numFmtId="169" fontId="19" fillId="0" borderId="1" xfId="0" applyNumberFormat="1" applyFont="1" applyBorder="1" applyAlignment="1">
      <alignment horizontal="justify" vertical="top" wrapText="1"/>
    </xf>
    <xf numFmtId="0" fontId="19" fillId="0" borderId="2" xfId="0" applyFont="1" applyBorder="1" applyAlignment="1">
      <alignment horizontal="justify" vertical="top" wrapText="1"/>
    </xf>
    <xf numFmtId="0" fontId="19" fillId="0" borderId="4" xfId="0" applyFont="1" applyBorder="1" applyAlignment="1">
      <alignment horizontal="justify" vertical="top" wrapText="1"/>
    </xf>
    <xf numFmtId="41" fontId="20" fillId="0" borderId="3" xfId="1" applyFont="1" applyBorder="1" applyAlignment="1">
      <alignment horizontal="justify" vertical="top" wrapText="1"/>
    </xf>
    <xf numFmtId="41" fontId="20" fillId="0" borderId="10" xfId="1" applyFont="1" applyFill="1" applyBorder="1" applyAlignment="1">
      <alignment horizontal="right" vertical="top" wrapText="1"/>
    </xf>
    <xf numFmtId="41" fontId="20" fillId="0" borderId="3" xfId="1" applyFont="1" applyBorder="1" applyAlignment="1">
      <alignment horizontal="right" vertical="top" wrapText="1"/>
    </xf>
    <xf numFmtId="41" fontId="31" fillId="0" borderId="1" xfId="1" applyFont="1" applyBorder="1" applyAlignment="1">
      <alignment horizontal="right" vertical="top" wrapText="1"/>
    </xf>
    <xf numFmtId="169" fontId="20" fillId="0" borderId="1" xfId="0" applyNumberFormat="1" applyFont="1" applyBorder="1" applyAlignment="1">
      <alignment horizontal="justify" vertical="top" wrapText="1"/>
    </xf>
    <xf numFmtId="0" fontId="20" fillId="0" borderId="2" xfId="0" applyFont="1" applyBorder="1" applyAlignment="1">
      <alignment horizontal="justify" vertical="top" wrapText="1"/>
    </xf>
    <xf numFmtId="0" fontId="20" fillId="0" borderId="4" xfId="0" applyFont="1" applyBorder="1" applyAlignment="1">
      <alignment horizontal="justify" vertical="top" wrapText="1"/>
    </xf>
    <xf numFmtId="41" fontId="19" fillId="0" borderId="10" xfId="1" applyFont="1" applyFill="1" applyBorder="1" applyAlignment="1">
      <alignment horizontal="right" vertical="top" wrapText="1"/>
    </xf>
    <xf numFmtId="169" fontId="19" fillId="0" borderId="1" xfId="0" applyNumberFormat="1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41" fontId="19" fillId="0" borderId="3" xfId="1" applyFont="1" applyBorder="1" applyAlignment="1">
      <alignment horizontal="right" vertical="top" wrapText="1"/>
    </xf>
    <xf numFmtId="0" fontId="20" fillId="0" borderId="8" xfId="0" applyFont="1" applyBorder="1" applyAlignment="1">
      <alignment horizontal="justify" vertical="top" wrapText="1"/>
    </xf>
    <xf numFmtId="41" fontId="20" fillId="0" borderId="10" xfId="1" applyFont="1" applyBorder="1" applyAlignment="1">
      <alignment horizontal="right" vertical="top" wrapText="1"/>
    </xf>
    <xf numFmtId="0" fontId="0" fillId="0" borderId="8" xfId="0" applyBorder="1" applyAlignment="1">
      <alignment horizontal="center" vertical="top"/>
    </xf>
    <xf numFmtId="169" fontId="20" fillId="0" borderId="8" xfId="0" applyNumberFormat="1" applyFont="1" applyBorder="1" applyAlignment="1">
      <alignment horizontal="justify" vertical="top" wrapText="1"/>
    </xf>
    <xf numFmtId="0" fontId="20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center" vertical="top"/>
    </xf>
    <xf numFmtId="43" fontId="31" fillId="0" borderId="10" xfId="1" applyNumberFormat="1" applyFont="1" applyBorder="1" applyAlignment="1">
      <alignment horizontal="right" vertical="top" wrapText="1"/>
    </xf>
    <xf numFmtId="169" fontId="20" fillId="0" borderId="10" xfId="0" applyNumberFormat="1" applyFont="1" applyBorder="1" applyAlignment="1">
      <alignment horizontal="justify" vertical="top" wrapText="1"/>
    </xf>
    <xf numFmtId="41" fontId="19" fillId="0" borderId="13" xfId="1" applyFont="1" applyBorder="1" applyAlignment="1">
      <alignment horizontal="right" vertical="top" wrapText="1"/>
    </xf>
    <xf numFmtId="41" fontId="20" fillId="0" borderId="8" xfId="1" applyFont="1" applyBorder="1" applyAlignment="1">
      <alignment horizontal="right" vertical="top" wrapText="1"/>
    </xf>
    <xf numFmtId="0" fontId="21" fillId="0" borderId="8" xfId="0" applyFont="1" applyBorder="1" applyAlignment="1">
      <alignment horizontal="center" vertical="top"/>
    </xf>
    <xf numFmtId="43" fontId="20" fillId="0" borderId="8" xfId="1" applyNumberFormat="1" applyFont="1" applyBorder="1" applyAlignment="1">
      <alignment horizontal="right" vertical="top" wrapText="1"/>
    </xf>
    <xf numFmtId="0" fontId="21" fillId="0" borderId="10" xfId="0" applyFont="1" applyBorder="1" applyAlignment="1">
      <alignment horizontal="center" vertical="top"/>
    </xf>
    <xf numFmtId="41" fontId="31" fillId="0" borderId="10" xfId="1" applyFont="1" applyBorder="1" applyAlignment="1">
      <alignment horizontal="right" vertical="top" wrapText="1"/>
    </xf>
    <xf numFmtId="41" fontId="20" fillId="0" borderId="10" xfId="1" applyFont="1" applyBorder="1" applyAlignment="1">
      <alignment horizontal="justify" vertical="top" wrapText="1"/>
    </xf>
    <xf numFmtId="0" fontId="20" fillId="0" borderId="9" xfId="0" applyFont="1" applyBorder="1" applyAlignment="1">
      <alignment horizontal="justify" vertical="top" wrapText="1"/>
    </xf>
    <xf numFmtId="41" fontId="20" fillId="0" borderId="9" xfId="1" applyFont="1" applyBorder="1" applyAlignment="1">
      <alignment horizontal="right" vertical="top" wrapText="1"/>
    </xf>
    <xf numFmtId="0" fontId="21" fillId="0" borderId="9" xfId="0" applyFont="1" applyBorder="1" applyAlignment="1">
      <alignment horizontal="center" vertical="top"/>
    </xf>
    <xf numFmtId="41" fontId="31" fillId="0" borderId="9" xfId="1" applyFont="1" applyBorder="1" applyAlignment="1">
      <alignment horizontal="right" vertical="top" wrapText="1"/>
    </xf>
    <xf numFmtId="169" fontId="20" fillId="0" borderId="9" xfId="0" applyNumberFormat="1" applyFont="1" applyBorder="1" applyAlignment="1">
      <alignment horizontal="justify" vertical="top" wrapText="1"/>
    </xf>
    <xf numFmtId="43" fontId="31" fillId="0" borderId="1" xfId="1" applyNumberFormat="1" applyFont="1" applyBorder="1" applyAlignment="1">
      <alignment horizontal="right" vertical="top" wrapText="1"/>
    </xf>
    <xf numFmtId="169" fontId="19" fillId="0" borderId="1" xfId="0" applyNumberFormat="1" applyFont="1" applyBorder="1" applyAlignment="1">
      <alignment vertical="top" wrapText="1"/>
    </xf>
    <xf numFmtId="0" fontId="19" fillId="0" borderId="8" xfId="0" applyFont="1" applyBorder="1" applyAlignment="1">
      <alignment horizontal="left" vertical="top" wrapText="1"/>
    </xf>
    <xf numFmtId="43" fontId="30" fillId="0" borderId="8" xfId="1" applyNumberFormat="1" applyFont="1" applyBorder="1" applyAlignment="1">
      <alignment horizontal="right" vertical="top" wrapText="1"/>
    </xf>
    <xf numFmtId="43" fontId="30" fillId="0" borderId="1" xfId="1" applyNumberFormat="1" applyFont="1" applyBorder="1" applyAlignment="1">
      <alignment horizontal="right" vertical="top" wrapText="1"/>
    </xf>
    <xf numFmtId="169" fontId="20" fillId="0" borderId="1" xfId="0" applyNumberFormat="1" applyFont="1" applyBorder="1" applyAlignment="1">
      <alignment horizontal="center" vertical="top" wrapText="1"/>
    </xf>
    <xf numFmtId="41" fontId="19" fillId="0" borderId="2" xfId="0" applyNumberFormat="1" applyFont="1" applyBorder="1" applyAlignment="1">
      <alignment horizontal="center" vertical="top" wrapText="1"/>
    </xf>
    <xf numFmtId="41" fontId="19" fillId="0" borderId="4" xfId="0" applyNumberFormat="1" applyFont="1" applyBorder="1" applyAlignment="1">
      <alignment horizontal="center" vertical="top" wrapText="1"/>
    </xf>
    <xf numFmtId="0" fontId="19" fillId="0" borderId="2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29" fillId="0" borderId="1" xfId="0" applyFont="1" applyBorder="1"/>
    <xf numFmtId="169" fontId="21" fillId="0" borderId="1" xfId="0" applyNumberFormat="1" applyFont="1" applyBorder="1"/>
    <xf numFmtId="0" fontId="0" fillId="0" borderId="2" xfId="0" applyBorder="1"/>
    <xf numFmtId="0" fontId="0" fillId="0" borderId="4" xfId="0" applyBorder="1"/>
    <xf numFmtId="41" fontId="0" fillId="0" borderId="3" xfId="1" applyFont="1" applyBorder="1" applyAlignment="1"/>
    <xf numFmtId="43" fontId="33" fillId="0" borderId="1" xfId="0" applyNumberFormat="1" applyFont="1" applyBorder="1"/>
    <xf numFmtId="169" fontId="19" fillId="0" borderId="1" xfId="1" applyNumberFormat="1" applyFont="1" applyBorder="1" applyAlignment="1">
      <alignment horizontal="right" vertical="top" wrapText="1"/>
    </xf>
    <xf numFmtId="41" fontId="22" fillId="0" borderId="0" xfId="1" applyFont="1" applyBorder="1" applyAlignment="1"/>
    <xf numFmtId="0" fontId="22" fillId="0" borderId="0" xfId="0" applyFont="1"/>
    <xf numFmtId="41" fontId="0" fillId="0" borderId="0" xfId="1" applyFont="1" applyFill="1" applyBorder="1" applyAlignment="1"/>
    <xf numFmtId="43" fontId="29" fillId="0" borderId="0" xfId="0" applyNumberFormat="1" applyFont="1"/>
    <xf numFmtId="169" fontId="0" fillId="0" borderId="0" xfId="0" applyNumberFormat="1"/>
    <xf numFmtId="169" fontId="34" fillId="0" borderId="0" xfId="0" applyNumberFormat="1" applyFont="1"/>
    <xf numFmtId="0" fontId="1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41" fontId="19" fillId="0" borderId="39" xfId="1" applyFont="1" applyBorder="1" applyAlignment="1">
      <alignment horizontal="right" vertical="top" wrapText="1"/>
    </xf>
    <xf numFmtId="41" fontId="11" fillId="0" borderId="16" xfId="0" applyNumberFormat="1" applyFont="1" applyBorder="1" applyAlignment="1">
      <alignment vertical="center"/>
    </xf>
    <xf numFmtId="41" fontId="11" fillId="0" borderId="39" xfId="0" applyNumberFormat="1" applyFont="1" applyBorder="1" applyAlignment="1">
      <alignment vertical="center"/>
    </xf>
    <xf numFmtId="0" fontId="19" fillId="0" borderId="11" xfId="0" quotePrefix="1" applyFont="1" applyBorder="1" applyAlignment="1">
      <alignment horizontal="center" vertical="center" wrapText="1"/>
    </xf>
    <xf numFmtId="0" fontId="19" fillId="0" borderId="0" xfId="0" quotePrefix="1" applyFont="1" applyAlignment="1">
      <alignment horizontal="justify" vertical="top" wrapText="1"/>
    </xf>
    <xf numFmtId="0" fontId="7" fillId="0" borderId="0" xfId="0" quotePrefix="1" applyFont="1"/>
    <xf numFmtId="167" fontId="0" fillId="0" borderId="20" xfId="1" applyNumberFormat="1" applyFont="1" applyFill="1" applyBorder="1" applyAlignment="1">
      <alignment horizontal="right"/>
    </xf>
    <xf numFmtId="41" fontId="9" fillId="7" borderId="1" xfId="1" applyFont="1" applyFill="1" applyBorder="1" applyAlignment="1">
      <alignment horizontal="center" vertical="center" wrapText="1"/>
    </xf>
    <xf numFmtId="0" fontId="7" fillId="0" borderId="0" xfId="3"/>
    <xf numFmtId="41" fontId="7" fillId="0" borderId="41" xfId="1" quotePrefix="1" applyFont="1" applyBorder="1" applyAlignment="1">
      <alignment horizontal="center" vertical="center"/>
    </xf>
    <xf numFmtId="41" fontId="7" fillId="0" borderId="41" xfId="1" applyFont="1" applyBorder="1"/>
    <xf numFmtId="41" fontId="7" fillId="0" borderId="41" xfId="1" quotePrefix="1" applyFont="1" applyBorder="1" applyAlignment="1">
      <alignment horizontal="center" vertical="top" wrapText="1"/>
    </xf>
    <xf numFmtId="41" fontId="9" fillId="0" borderId="41" xfId="1" quotePrefix="1" applyFont="1" applyBorder="1" applyAlignment="1">
      <alignment horizontal="center" vertical="top" wrapText="1"/>
    </xf>
    <xf numFmtId="0" fontId="7" fillId="0" borderId="0" xfId="3" applyAlignment="1">
      <alignment vertical="top" wrapText="1"/>
    </xf>
    <xf numFmtId="43" fontId="7" fillId="0" borderId="0" xfId="3" applyNumberFormat="1" applyAlignment="1">
      <alignment vertical="top" wrapText="1"/>
    </xf>
    <xf numFmtId="41" fontId="9" fillId="6" borderId="41" xfId="1" applyFont="1" applyFill="1" applyBorder="1" applyAlignment="1">
      <alignment vertical="top" wrapText="1"/>
    </xf>
    <xf numFmtId="0" fontId="7" fillId="0" borderId="41" xfId="5" quotePrefix="1" applyBorder="1" applyAlignment="1">
      <alignment horizontal="center" vertical="center"/>
    </xf>
    <xf numFmtId="0" fontId="7" fillId="0" borderId="41" xfId="5" applyBorder="1" applyAlignment="1">
      <alignment horizontal="center"/>
    </xf>
    <xf numFmtId="41" fontId="0" fillId="0" borderId="42" xfId="1" applyFont="1" applyBorder="1"/>
    <xf numFmtId="41" fontId="7" fillId="7" borderId="1" xfId="1" applyFont="1" applyFill="1" applyBorder="1"/>
    <xf numFmtId="41" fontId="9" fillId="7" borderId="1" xfId="1" applyFont="1" applyFill="1" applyBorder="1"/>
    <xf numFmtId="0" fontId="19" fillId="0" borderId="17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165" fontId="9" fillId="2" borderId="0" xfId="0" applyNumberFormat="1" applyFont="1" applyFill="1" applyAlignment="1">
      <alignment horizontal="center"/>
    </xf>
    <xf numFmtId="165" fontId="13" fillId="0" borderId="0" xfId="0" applyNumberFormat="1" applyFont="1"/>
    <xf numFmtId="0" fontId="0" fillId="0" borderId="1" xfId="0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top"/>
    </xf>
    <xf numFmtId="0" fontId="22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top" wrapText="1"/>
    </xf>
    <xf numFmtId="41" fontId="11" fillId="0" borderId="5" xfId="1" applyFont="1" applyBorder="1" applyAlignment="1">
      <alignment vertical="top" wrapText="1"/>
    </xf>
    <xf numFmtId="41" fontId="14" fillId="0" borderId="6" xfId="1" applyFont="1" applyBorder="1" applyAlignment="1">
      <alignment horizontal="right" vertical="top" wrapText="1"/>
    </xf>
    <xf numFmtId="0" fontId="26" fillId="0" borderId="5" xfId="0" applyFont="1" applyBorder="1" applyAlignment="1">
      <alignment wrapText="1"/>
    </xf>
    <xf numFmtId="9" fontId="0" fillId="0" borderId="1" xfId="0" quotePrefix="1" applyNumberFormat="1" applyBorder="1" applyAlignment="1">
      <alignment horizontal="center"/>
    </xf>
    <xf numFmtId="0" fontId="0" fillId="0" borderId="12" xfId="0" applyBorder="1"/>
    <xf numFmtId="0" fontId="35" fillId="0" borderId="0" xfId="0" applyFont="1" applyAlignment="1">
      <alignment horizontal="center"/>
    </xf>
    <xf numFmtId="0" fontId="37" fillId="0" borderId="0" xfId="0" applyFont="1"/>
    <xf numFmtId="0" fontId="37" fillId="0" borderId="0" xfId="0" applyFont="1" applyAlignment="1">
      <alignment horizontal="center"/>
    </xf>
    <xf numFmtId="168" fontId="37" fillId="0" borderId="0" xfId="2" applyNumberFormat="1" applyFont="1"/>
    <xf numFmtId="168" fontId="8" fillId="0" borderId="0" xfId="2" applyNumberFormat="1"/>
    <xf numFmtId="171" fontId="8" fillId="0" borderId="0" xfId="2" applyNumberFormat="1"/>
    <xf numFmtId="171" fontId="37" fillId="0" borderId="0" xfId="2" applyNumberFormat="1" applyFont="1"/>
    <xf numFmtId="0" fontId="9" fillId="5" borderId="1" xfId="0" applyFont="1" applyFill="1" applyBorder="1" applyAlignment="1">
      <alignment horizontal="center" vertical="center" wrapText="1"/>
    </xf>
    <xf numFmtId="0" fontId="0" fillId="6" borderId="38" xfId="0" applyFill="1" applyBorder="1" applyAlignment="1">
      <alignment horizontal="center" vertical="center"/>
    </xf>
    <xf numFmtId="0" fontId="11" fillId="6" borderId="38" xfId="0" applyFont="1" applyFill="1" applyBorder="1" applyAlignment="1">
      <alignment vertical="center"/>
    </xf>
    <xf numFmtId="0" fontId="11" fillId="6" borderId="38" xfId="0" applyFont="1" applyFill="1" applyBorder="1" applyAlignment="1">
      <alignment vertical="center" wrapText="1"/>
    </xf>
    <xf numFmtId="41" fontId="11" fillId="6" borderId="38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11" xfId="0" applyFont="1" applyBorder="1"/>
    <xf numFmtId="17" fontId="9" fillId="0" borderId="0" xfId="0" applyNumberFormat="1" applyFont="1"/>
    <xf numFmtId="41" fontId="0" fillId="0" borderId="0" xfId="1" applyFont="1" applyBorder="1"/>
    <xf numFmtId="0" fontId="9" fillId="0" borderId="2" xfId="0" applyFont="1" applyBorder="1" applyAlignment="1">
      <alignment horizontal="center"/>
    </xf>
    <xf numFmtId="41" fontId="9" fillId="0" borderId="1" xfId="1" applyFont="1" applyBorder="1" applyAlignment="1">
      <alignment horizontal="center" vertical="center" wrapText="1"/>
    </xf>
    <xf numFmtId="0" fontId="0" fillId="0" borderId="3" xfId="0" applyBorder="1"/>
    <xf numFmtId="0" fontId="9" fillId="5" borderId="1" xfId="0" applyFont="1" applyFill="1" applyBorder="1" applyAlignment="1">
      <alignment horizontal="center"/>
    </xf>
    <xf numFmtId="167" fontId="9" fillId="0" borderId="0" xfId="1" applyNumberFormat="1" applyFont="1" applyBorder="1" applyAlignment="1">
      <alignment horizontal="center"/>
    </xf>
    <xf numFmtId="41" fontId="13" fillId="0" borderId="1" xfId="1" applyFont="1" applyBorder="1"/>
    <xf numFmtId="41" fontId="12" fillId="2" borderId="1" xfId="1" applyFont="1" applyFill="1" applyBorder="1"/>
    <xf numFmtId="0" fontId="7" fillId="0" borderId="0" xfId="3" applyAlignment="1">
      <alignment horizontal="center"/>
    </xf>
    <xf numFmtId="164" fontId="7" fillId="0" borderId="0" xfId="1" applyNumberFormat="1" applyFont="1"/>
    <xf numFmtId="0" fontId="7" fillId="0" borderId="0" xfId="3" applyAlignment="1">
      <alignment horizontal="right"/>
    </xf>
    <xf numFmtId="0" fontId="9" fillId="0" borderId="5" xfId="0" applyFont="1" applyBorder="1" applyAlignment="1">
      <alignment horizontal="center" vertical="top" wrapText="1"/>
    </xf>
    <xf numFmtId="0" fontId="38" fillId="0" borderId="44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4" fontId="38" fillId="0" borderId="5" xfId="0" applyNumberFormat="1" applyFont="1" applyBorder="1" applyAlignment="1">
      <alignment horizontal="right" vertical="top" wrapText="1"/>
    </xf>
    <xf numFmtId="0" fontId="0" fillId="0" borderId="6" xfId="0" applyBorder="1" applyAlignment="1">
      <alignment horizontal="center" vertical="top"/>
    </xf>
    <xf numFmtId="0" fontId="38" fillId="0" borderId="46" xfId="0" applyFont="1" applyBorder="1" applyAlignment="1">
      <alignment vertical="top" wrapText="1"/>
    </xf>
    <xf numFmtId="0" fontId="0" fillId="0" borderId="6" xfId="0" applyBorder="1" applyAlignment="1">
      <alignment vertical="top"/>
    </xf>
    <xf numFmtId="4" fontId="38" fillId="0" borderId="6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0" fontId="39" fillId="0" borderId="46" xfId="0" applyFont="1" applyBorder="1" applyAlignment="1">
      <alignment vertical="top" wrapText="1"/>
    </xf>
    <xf numFmtId="4" fontId="39" fillId="0" borderId="6" xfId="0" applyNumberFormat="1" applyFont="1" applyBorder="1" applyAlignment="1">
      <alignment horizontal="right" vertical="top" wrapText="1"/>
    </xf>
    <xf numFmtId="0" fontId="38" fillId="0" borderId="48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4" fontId="40" fillId="0" borderId="7" xfId="0" applyNumberFormat="1" applyFont="1" applyBorder="1" applyAlignment="1">
      <alignment horizontal="right" vertical="top" wrapText="1"/>
    </xf>
    <xf numFmtId="4" fontId="9" fillId="0" borderId="1" xfId="0" applyNumberFormat="1" applyFont="1" applyBorder="1"/>
    <xf numFmtId="0" fontId="9" fillId="7" borderId="1" xfId="5" applyFont="1" applyFill="1" applyBorder="1" applyAlignment="1">
      <alignment horizontal="center" vertical="center" wrapText="1"/>
    </xf>
    <xf numFmtId="0" fontId="9" fillId="0" borderId="40" xfId="5" applyFont="1" applyBorder="1" applyAlignment="1">
      <alignment horizontal="center"/>
    </xf>
    <xf numFmtId="0" fontId="9" fillId="0" borderId="40" xfId="5" applyFont="1" applyBorder="1"/>
    <xf numFmtId="0" fontId="7" fillId="0" borderId="41" xfId="5" applyBorder="1"/>
    <xf numFmtId="0" fontId="9" fillId="0" borderId="41" xfId="5" applyFont="1" applyBorder="1" applyAlignment="1">
      <alignment horizontal="center" vertical="top" wrapText="1"/>
    </xf>
    <xf numFmtId="0" fontId="9" fillId="0" borderId="41" xfId="5" applyFont="1" applyBorder="1" applyAlignment="1">
      <alignment vertical="top" wrapText="1"/>
    </xf>
    <xf numFmtId="0" fontId="7" fillId="0" borderId="41" xfId="5" quotePrefix="1" applyBorder="1" applyAlignment="1">
      <alignment horizontal="center" vertical="top" wrapText="1"/>
    </xf>
    <xf numFmtId="0" fontId="7" fillId="0" borderId="41" xfId="5" applyBorder="1" applyAlignment="1">
      <alignment horizontal="center" vertical="top" wrapText="1"/>
    </xf>
    <xf numFmtId="0" fontId="7" fillId="0" borderId="41" xfId="5" applyBorder="1" applyAlignment="1">
      <alignment vertical="top" wrapText="1"/>
    </xf>
    <xf numFmtId="0" fontId="7" fillId="0" borderId="41" xfId="5" applyBorder="1" applyAlignment="1">
      <alignment vertical="top"/>
    </xf>
    <xf numFmtId="167" fontId="7" fillId="0" borderId="41" xfId="5" applyNumberFormat="1" applyBorder="1" applyAlignment="1">
      <alignment vertical="top" wrapText="1"/>
    </xf>
    <xf numFmtId="0" fontId="7" fillId="0" borderId="42" xfId="5" applyBorder="1"/>
    <xf numFmtId="0" fontId="7" fillId="0" borderId="42" xfId="5" applyBorder="1" applyAlignment="1">
      <alignment horizontal="center"/>
    </xf>
    <xf numFmtId="167" fontId="7" fillId="0" borderId="42" xfId="5" applyNumberFormat="1" applyBorder="1"/>
    <xf numFmtId="0" fontId="7" fillId="7" borderId="1" xfId="5" applyFill="1" applyBorder="1"/>
    <xf numFmtId="0" fontId="9" fillId="7" borderId="1" xfId="5" applyFont="1" applyFill="1" applyBorder="1"/>
    <xf numFmtId="0" fontId="7" fillId="7" borderId="1" xfId="5" applyFill="1" applyBorder="1" applyAlignment="1">
      <alignment horizontal="center"/>
    </xf>
    <xf numFmtId="167" fontId="7" fillId="7" borderId="1" xfId="5" applyNumberFormat="1" applyFill="1" applyBorder="1"/>
    <xf numFmtId="0" fontId="7" fillId="0" borderId="40" xfId="5" applyBorder="1" applyAlignment="1">
      <alignment horizontal="center"/>
    </xf>
    <xf numFmtId="0" fontId="7" fillId="0" borderId="40" xfId="5" applyBorder="1"/>
    <xf numFmtId="0" fontId="15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70" fontId="41" fillId="0" borderId="1" xfId="0" quotePrefix="1" applyNumberFormat="1" applyFont="1" applyBorder="1" applyAlignment="1">
      <alignment horizontal="right"/>
    </xf>
    <xf numFmtId="0" fontId="15" fillId="0" borderId="1" xfId="0" applyFont="1" applyBorder="1"/>
    <xf numFmtId="41" fontId="20" fillId="0" borderId="39" xfId="1" applyFont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1" fontId="20" fillId="0" borderId="16" xfId="1" applyFont="1" applyFill="1" applyBorder="1" applyAlignment="1">
      <alignment horizontal="right" vertical="top" wrapText="1"/>
    </xf>
    <xf numFmtId="0" fontId="0" fillId="0" borderId="39" xfId="0" applyBorder="1"/>
    <xf numFmtId="39" fontId="0" fillId="0" borderId="39" xfId="0" applyNumberFormat="1" applyBorder="1"/>
    <xf numFmtId="39" fontId="21" fillId="0" borderId="39" xfId="0" applyNumberFormat="1" applyFont="1" applyBorder="1"/>
    <xf numFmtId="39" fontId="7" fillId="0" borderId="39" xfId="0" applyNumberFormat="1" applyFont="1" applyBorder="1"/>
    <xf numFmtId="41" fontId="20" fillId="0" borderId="39" xfId="1" applyFont="1" applyFill="1" applyBorder="1" applyAlignment="1">
      <alignment horizontal="right" vertical="top" wrapText="1"/>
    </xf>
    <xf numFmtId="0" fontId="21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0" fillId="0" borderId="14" xfId="0" applyFont="1" applyBorder="1" applyAlignment="1">
      <alignment horizontal="justify" vertical="top" wrapText="1"/>
    </xf>
    <xf numFmtId="0" fontId="20" fillId="0" borderId="15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0" fillId="0" borderId="11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center"/>
    </xf>
    <xf numFmtId="43" fontId="31" fillId="0" borderId="9" xfId="1" applyNumberFormat="1" applyFont="1" applyBorder="1" applyAlignment="1">
      <alignment horizontal="right" vertical="top" wrapText="1"/>
    </xf>
    <xf numFmtId="0" fontId="20" fillId="0" borderId="17" xfId="0" applyFont="1" applyBorder="1" applyAlignment="1">
      <alignment horizontal="justify" vertical="top" wrapText="1"/>
    </xf>
    <xf numFmtId="0" fontId="20" fillId="0" borderId="12" xfId="0" applyFont="1" applyBorder="1" applyAlignment="1">
      <alignment horizontal="justify" vertical="top" wrapText="1"/>
    </xf>
    <xf numFmtId="0" fontId="20" fillId="0" borderId="2" xfId="0" applyFont="1" applyBorder="1" applyAlignment="1">
      <alignment vertical="top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26" fillId="0" borderId="6" xfId="0" applyFont="1" applyBorder="1" applyAlignment="1">
      <alignment horizontal="center" vertical="top" wrapText="1"/>
    </xf>
    <xf numFmtId="0" fontId="13" fillId="0" borderId="6" xfId="0" applyFont="1" applyBorder="1" applyAlignment="1">
      <alignment vertical="top" wrapText="1"/>
    </xf>
    <xf numFmtId="41" fontId="11" fillId="0" borderId="6" xfId="1" applyFont="1" applyBorder="1" applyAlignment="1">
      <alignment vertical="top" wrapText="1"/>
    </xf>
    <xf numFmtId="10" fontId="0" fillId="0" borderId="1" xfId="0" applyNumberFormat="1" applyBorder="1" applyAlignment="1">
      <alignment horizontal="center" vertical="center" wrapText="1"/>
    </xf>
    <xf numFmtId="0" fontId="43" fillId="0" borderId="0" xfId="0" applyFont="1"/>
    <xf numFmtId="0" fontId="37" fillId="0" borderId="1" xfId="0" applyFont="1" applyBorder="1"/>
    <xf numFmtId="168" fontId="37" fillId="0" borderId="1" xfId="2" applyNumberFormat="1" applyFont="1" applyBorder="1"/>
    <xf numFmtId="170" fontId="44" fillId="0" borderId="1" xfId="0" quotePrefix="1" applyNumberFormat="1" applyFont="1" applyBorder="1" applyAlignment="1">
      <alignment horizontal="right"/>
    </xf>
    <xf numFmtId="170" fontId="37" fillId="0" borderId="1" xfId="0" applyNumberFormat="1" applyFont="1" applyBorder="1" applyAlignment="1">
      <alignment horizontal="right"/>
    </xf>
    <xf numFmtId="0" fontId="37" fillId="6" borderId="1" xfId="0" applyFont="1" applyFill="1" applyBorder="1"/>
    <xf numFmtId="170" fontId="37" fillId="6" borderId="1" xfId="0" applyNumberFormat="1" applyFont="1" applyFill="1" applyBorder="1" applyAlignment="1">
      <alignment horizontal="right"/>
    </xf>
    <xf numFmtId="168" fontId="18" fillId="0" borderId="1" xfId="2" applyNumberFormat="1" applyFont="1" applyBorder="1"/>
    <xf numFmtId="170" fontId="45" fillId="0" borderId="1" xfId="0" quotePrefix="1" applyNumberFormat="1" applyFont="1" applyBorder="1" applyAlignment="1">
      <alignment horizontal="right"/>
    </xf>
    <xf numFmtId="0" fontId="18" fillId="0" borderId="0" xfId="0" applyFont="1"/>
    <xf numFmtId="168" fontId="18" fillId="0" borderId="0" xfId="2" applyNumberFormat="1" applyFont="1"/>
    <xf numFmtId="41" fontId="46" fillId="0" borderId="1" xfId="1" applyFont="1" applyBorder="1"/>
    <xf numFmtId="167" fontId="20" fillId="0" borderId="8" xfId="0" applyNumberFormat="1" applyFont="1" applyBorder="1" applyAlignment="1">
      <alignment horizontal="justify" vertical="top" wrapText="1"/>
    </xf>
    <xf numFmtId="4" fontId="0" fillId="0" borderId="0" xfId="0" applyNumberFormat="1"/>
    <xf numFmtId="41" fontId="43" fillId="0" borderId="0" xfId="1" applyFont="1"/>
    <xf numFmtId="2" fontId="13" fillId="0" borderId="20" xfId="1" applyNumberFormat="1" applyFont="1" applyFill="1" applyBorder="1" applyAlignment="1">
      <alignment horizontal="right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167" fontId="20" fillId="0" borderId="8" xfId="1" applyNumberFormat="1" applyFont="1" applyBorder="1" applyAlignment="1">
      <alignment horizontal="right" vertical="top" wrapText="1"/>
    </xf>
    <xf numFmtId="167" fontId="20" fillId="0" borderId="39" xfId="1" applyNumberFormat="1" applyFont="1" applyBorder="1" applyAlignment="1">
      <alignment horizontal="right" wrapText="1"/>
    </xf>
    <xf numFmtId="167" fontId="20" fillId="0" borderId="13" xfId="1" applyNumberFormat="1" applyFont="1" applyBorder="1" applyAlignment="1">
      <alignment horizontal="right" wrapText="1"/>
    </xf>
    <xf numFmtId="167" fontId="19" fillId="0" borderId="13" xfId="1" applyNumberFormat="1" applyFont="1" applyBorder="1" applyAlignment="1">
      <alignment horizontal="right" vertical="top" wrapText="1"/>
    </xf>
    <xf numFmtId="167" fontId="20" fillId="0" borderId="10" xfId="1" applyNumberFormat="1" applyFont="1" applyBorder="1" applyAlignment="1">
      <alignment horizontal="right" vertical="top" wrapText="1"/>
    </xf>
    <xf numFmtId="0" fontId="10" fillId="0" borderId="1" xfId="0" applyFont="1" applyBorder="1"/>
    <xf numFmtId="0" fontId="21" fillId="0" borderId="1" xfId="0" applyFont="1" applyBorder="1"/>
    <xf numFmtId="0" fontId="0" fillId="0" borderId="1" xfId="0" quotePrefix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43" fontId="19" fillId="0" borderId="4" xfId="2" applyFont="1" applyBorder="1" applyAlignment="1">
      <alignment vertical="top" wrapText="1"/>
    </xf>
    <xf numFmtId="41" fontId="20" fillId="0" borderId="1" xfId="1" applyFont="1" applyBorder="1" applyAlignment="1">
      <alignment horizontal="center" vertical="center" wrapText="1"/>
    </xf>
    <xf numFmtId="41" fontId="19" fillId="0" borderId="1" xfId="1" applyFont="1" applyBorder="1" applyAlignment="1">
      <alignment horizontal="center" vertical="center" wrapText="1"/>
    </xf>
    <xf numFmtId="39" fontId="20" fillId="0" borderId="11" xfId="0" applyNumberFormat="1" applyFont="1" applyBorder="1"/>
    <xf numFmtId="39" fontId="20" fillId="0" borderId="0" xfId="0" applyNumberFormat="1" applyFont="1"/>
    <xf numFmtId="39" fontId="56" fillId="0" borderId="11" xfId="0" quotePrefix="1" applyNumberFormat="1" applyFont="1" applyBorder="1"/>
    <xf numFmtId="39" fontId="20" fillId="0" borderId="11" xfId="0" quotePrefix="1" applyNumberFormat="1" applyFont="1" applyBorder="1"/>
    <xf numFmtId="4" fontId="20" fillId="0" borderId="0" xfId="0" applyNumberFormat="1" applyFont="1"/>
    <xf numFmtId="39" fontId="19" fillId="0" borderId="11" xfId="0" applyNumberFormat="1" applyFont="1" applyBorder="1"/>
    <xf numFmtId="39" fontId="19" fillId="0" borderId="0" xfId="0" applyNumberFormat="1" applyFont="1"/>
    <xf numFmtId="4" fontId="19" fillId="0" borderId="11" xfId="0" applyNumberFormat="1" applyFont="1" applyBorder="1"/>
    <xf numFmtId="39" fontId="23" fillId="0" borderId="11" xfId="0" applyNumberFormat="1" applyFont="1" applyBorder="1"/>
    <xf numFmtId="39" fontId="33" fillId="0" borderId="11" xfId="0" applyNumberFormat="1" applyFont="1" applyBorder="1"/>
    <xf numFmtId="39" fontId="19" fillId="0" borderId="11" xfId="0" quotePrefix="1" applyNumberFormat="1" applyFont="1" applyBorder="1"/>
    <xf numFmtId="0" fontId="20" fillId="0" borderId="11" xfId="0" quotePrefix="1" applyFont="1" applyBorder="1" applyAlignment="1">
      <alignment horizontal="justify" vertical="top" wrapText="1"/>
    </xf>
    <xf numFmtId="0" fontId="20" fillId="0" borderId="0" xfId="0" quotePrefix="1" applyFont="1" applyAlignment="1">
      <alignment horizontal="justify" vertical="top" wrapText="1"/>
    </xf>
    <xf numFmtId="0" fontId="19" fillId="0" borderId="11" xfId="0" applyFont="1" applyBorder="1" applyAlignment="1">
      <alignment horizontal="center" vertical="top" wrapText="1"/>
    </xf>
    <xf numFmtId="0" fontId="5" fillId="0" borderId="58" xfId="3" applyFont="1" applyBorder="1" applyAlignment="1">
      <alignment vertical="top"/>
    </xf>
    <xf numFmtId="0" fontId="5" fillId="0" borderId="58" xfId="3" quotePrefix="1" applyFont="1" applyBorder="1" applyAlignment="1">
      <alignment horizontal="center" vertical="top"/>
    </xf>
    <xf numFmtId="0" fontId="5" fillId="0" borderId="6" xfId="5" quotePrefix="1" applyFont="1" applyBorder="1" applyAlignment="1">
      <alignment horizontal="left" vertical="top" wrapText="1"/>
    </xf>
    <xf numFmtId="0" fontId="5" fillId="0" borderId="58" xfId="3" applyFont="1" applyBorder="1" applyAlignment="1">
      <alignment vertical="top" wrapText="1"/>
    </xf>
    <xf numFmtId="0" fontId="7" fillId="0" borderId="58" xfId="3" applyBorder="1" applyAlignment="1">
      <alignment horizontal="center" vertical="top"/>
    </xf>
    <xf numFmtId="167" fontId="5" fillId="0" borderId="58" xfId="1" applyNumberFormat="1" applyFont="1" applyBorder="1" applyAlignment="1">
      <alignment vertical="top"/>
    </xf>
    <xf numFmtId="0" fontId="5" fillId="0" borderId="41" xfId="3" applyFont="1" applyBorder="1" applyAlignment="1">
      <alignment horizontal="center" vertical="top"/>
    </xf>
    <xf numFmtId="0" fontId="5" fillId="0" borderId="41" xfId="7" applyBorder="1" applyAlignment="1">
      <alignment vertical="top"/>
    </xf>
    <xf numFmtId="0" fontId="5" fillId="0" borderId="41" xfId="3" applyFont="1" applyBorder="1" applyAlignment="1">
      <alignment vertical="top" wrapText="1"/>
    </xf>
    <xf numFmtId="0" fontId="5" fillId="0" borderId="41" xfId="5" quotePrefix="1" applyFont="1" applyBorder="1" applyAlignment="1">
      <alignment horizontal="left" vertical="top" wrapText="1"/>
    </xf>
    <xf numFmtId="0" fontId="5" fillId="0" borderId="41" xfId="5" quotePrefix="1" applyFont="1" applyBorder="1" applyAlignment="1">
      <alignment horizontal="center" vertical="top" wrapText="1"/>
    </xf>
    <xf numFmtId="0" fontId="5" fillId="0" borderId="41" xfId="7" applyBorder="1" applyAlignment="1">
      <alignment horizontal="center" vertical="top"/>
    </xf>
    <xf numFmtId="43" fontId="5" fillId="0" borderId="41" xfId="7" applyNumberFormat="1" applyBorder="1" applyAlignment="1">
      <alignment vertical="top"/>
    </xf>
    <xf numFmtId="167" fontId="5" fillId="0" borderId="41" xfId="1" applyNumberFormat="1" applyFont="1" applyFill="1" applyBorder="1" applyAlignment="1">
      <alignment vertical="top"/>
    </xf>
    <xf numFmtId="0" fontId="5" fillId="0" borderId="41" xfId="3" applyFont="1" applyBorder="1" applyAlignment="1">
      <alignment vertical="top"/>
    </xf>
    <xf numFmtId="0" fontId="5" fillId="0" borderId="41" xfId="7" quotePrefix="1" applyBorder="1" applyAlignment="1">
      <alignment vertical="top"/>
    </xf>
    <xf numFmtId="0" fontId="5" fillId="0" borderId="41" xfId="3" quotePrefix="1" applyFont="1" applyBorder="1" applyAlignment="1">
      <alignment horizontal="center" vertical="top"/>
    </xf>
    <xf numFmtId="167" fontId="5" fillId="0" borderId="41" xfId="1" applyNumberFormat="1" applyFont="1" applyBorder="1" applyAlignment="1">
      <alignment vertical="top" wrapText="1"/>
    </xf>
    <xf numFmtId="167" fontId="5" fillId="0" borderId="41" xfId="1" applyNumberFormat="1" applyFont="1" applyBorder="1" applyAlignment="1">
      <alignment vertical="top"/>
    </xf>
    <xf numFmtId="0" fontId="7" fillId="0" borderId="41" xfId="3" applyBorder="1" applyAlignment="1">
      <alignment horizontal="center" vertical="top"/>
    </xf>
    <xf numFmtId="41" fontId="7" fillId="0" borderId="41" xfId="1" applyFont="1" applyBorder="1" applyAlignment="1">
      <alignment vertical="top" wrapText="1"/>
    </xf>
    <xf numFmtId="0" fontId="7" fillId="0" borderId="41" xfId="3" applyBorder="1" applyAlignment="1">
      <alignment vertical="top"/>
    </xf>
    <xf numFmtId="0" fontId="5" fillId="0" borderId="41" xfId="3" quotePrefix="1" applyFont="1" applyBorder="1" applyAlignment="1">
      <alignment vertical="top"/>
    </xf>
    <xf numFmtId="0" fontId="5" fillId="0" borderId="41" xfId="7" applyBorder="1" applyAlignment="1">
      <alignment vertical="top" wrapText="1"/>
    </xf>
    <xf numFmtId="41" fontId="7" fillId="0" borderId="42" xfId="1" applyFont="1" applyBorder="1"/>
    <xf numFmtId="4" fontId="0" fillId="0" borderId="59" xfId="0" applyNumberFormat="1" applyBorder="1"/>
    <xf numFmtId="43" fontId="12" fillId="0" borderId="0" xfId="2" applyFont="1" applyBorder="1"/>
    <xf numFmtId="43" fontId="9" fillId="2" borderId="0" xfId="0" applyNumberFormat="1" applyFont="1" applyFill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43" fontId="4" fillId="0" borderId="30" xfId="0" applyNumberFormat="1" applyFont="1" applyBorder="1" applyAlignment="1">
      <alignment horizontal="right" vertical="center"/>
    </xf>
    <xf numFmtId="0" fontId="4" fillId="0" borderId="31" xfId="0" applyFont="1" applyBorder="1" applyAlignment="1">
      <alignment horizontal="center" vertical="center"/>
    </xf>
    <xf numFmtId="43" fontId="4" fillId="0" borderId="31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6" xfId="0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43" fontId="9" fillId="0" borderId="18" xfId="0" applyNumberFormat="1" applyFont="1" applyBorder="1" applyAlignment="1">
      <alignment horizontal="right" vertical="center"/>
    </xf>
    <xf numFmtId="0" fontId="57" fillId="0" borderId="1" xfId="0" applyFont="1" applyBorder="1" applyAlignment="1">
      <alignment horizontal="justify" vertical="center" wrapText="1"/>
    </xf>
    <xf numFmtId="41" fontId="58" fillId="0" borderId="1" xfId="1" applyFont="1" applyBorder="1" applyAlignment="1">
      <alignment horizontal="justify" vertical="center" wrapText="1"/>
    </xf>
    <xf numFmtId="167" fontId="58" fillId="0" borderId="1" xfId="1" applyNumberFormat="1" applyFont="1" applyBorder="1" applyAlignment="1">
      <alignment horizontal="justify" vertical="center" wrapText="1"/>
    </xf>
    <xf numFmtId="41" fontId="58" fillId="0" borderId="1" xfId="1" applyFont="1" applyBorder="1" applyAlignment="1">
      <alignment horizontal="right" vertical="center" wrapText="1"/>
    </xf>
    <xf numFmtId="167" fontId="58" fillId="0" borderId="1" xfId="1" applyNumberFormat="1" applyFont="1" applyBorder="1" applyAlignment="1">
      <alignment horizontal="right" vertical="center" wrapText="1"/>
    </xf>
    <xf numFmtId="0" fontId="58" fillId="0" borderId="1" xfId="0" applyFont="1" applyBorder="1" applyAlignment="1">
      <alignment horizontal="justify" vertical="center" wrapText="1"/>
    </xf>
    <xf numFmtId="0" fontId="58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41" fontId="57" fillId="0" borderId="1" xfId="1" applyFont="1" applyBorder="1" applyAlignment="1">
      <alignment horizontal="right" vertical="center" wrapText="1"/>
    </xf>
    <xf numFmtId="167" fontId="57" fillId="0" borderId="1" xfId="1" applyNumberFormat="1" applyFont="1" applyBorder="1" applyAlignment="1">
      <alignment horizontal="right" vertical="center" wrapText="1"/>
    </xf>
    <xf numFmtId="43" fontId="58" fillId="0" borderId="10" xfId="1" applyNumberFormat="1" applyFont="1" applyBorder="1" applyAlignment="1">
      <alignment horizontal="right" vertical="top" wrapText="1"/>
    </xf>
    <xf numFmtId="41" fontId="58" fillId="0" borderId="1" xfId="0" applyNumberFormat="1" applyFont="1" applyBorder="1" applyAlignment="1">
      <alignment vertical="center" wrapText="1"/>
    </xf>
    <xf numFmtId="43" fontId="58" fillId="0" borderId="8" xfId="1" applyNumberFormat="1" applyFont="1" applyBorder="1" applyAlignment="1">
      <alignment horizontal="right" vertical="top" wrapText="1"/>
    </xf>
    <xf numFmtId="41" fontId="58" fillId="0" borderId="1" xfId="1" applyFont="1" applyFill="1" applyBorder="1" applyAlignment="1">
      <alignment horizontal="right" vertical="center" wrapText="1"/>
    </xf>
    <xf numFmtId="43" fontId="58" fillId="0" borderId="1" xfId="1" applyNumberFormat="1" applyFont="1" applyBorder="1" applyAlignment="1">
      <alignment horizontal="right" vertical="center" wrapText="1"/>
    </xf>
    <xf numFmtId="43" fontId="57" fillId="0" borderId="1" xfId="1" applyNumberFormat="1" applyFont="1" applyBorder="1" applyAlignment="1">
      <alignment horizontal="right" vertical="center" wrapText="1"/>
    </xf>
    <xf numFmtId="41" fontId="59" fillId="0" borderId="1" xfId="0" applyNumberFormat="1" applyFont="1" applyBorder="1" applyAlignment="1">
      <alignment vertical="center" wrapText="1"/>
    </xf>
    <xf numFmtId="0" fontId="57" fillId="0" borderId="1" xfId="0" applyFont="1" applyBorder="1" applyAlignment="1">
      <alignment horizontal="left" vertical="top" wrapText="1"/>
    </xf>
    <xf numFmtId="41" fontId="59" fillId="0" borderId="1" xfId="0" applyNumberFormat="1" applyFont="1" applyBorder="1" applyAlignment="1">
      <alignment vertical="center"/>
    </xf>
    <xf numFmtId="0" fontId="58" fillId="0" borderId="1" xfId="0" applyFont="1" applyBorder="1" applyAlignment="1">
      <alignment horizontal="center" vertical="center" wrapText="1"/>
    </xf>
    <xf numFmtId="0" fontId="58" fillId="0" borderId="1" xfId="0" quotePrefix="1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/>
    </xf>
    <xf numFmtId="0" fontId="58" fillId="0" borderId="1" xfId="0" applyFont="1" applyBorder="1"/>
    <xf numFmtId="0" fontId="58" fillId="0" borderId="1" xfId="0" applyFont="1" applyBorder="1" applyAlignment="1">
      <alignment horizontal="left" vertical="center" wrapText="1"/>
    </xf>
    <xf numFmtId="43" fontId="58" fillId="0" borderId="1" xfId="1" applyNumberFormat="1" applyFont="1" applyBorder="1" applyAlignment="1">
      <alignment horizontal="right" vertical="top" wrapText="1"/>
    </xf>
    <xf numFmtId="41" fontId="58" fillId="0" borderId="1" xfId="0" applyNumberFormat="1" applyFont="1" applyBorder="1" applyAlignment="1">
      <alignment vertical="top" wrapText="1"/>
    </xf>
    <xf numFmtId="0" fontId="4" fillId="0" borderId="0" xfId="8"/>
    <xf numFmtId="0" fontId="12" fillId="0" borderId="0" xfId="8" applyFont="1"/>
    <xf numFmtId="0" fontId="9" fillId="8" borderId="1" xfId="8" applyFont="1" applyFill="1" applyBorder="1" applyAlignment="1">
      <alignment horizontal="center" vertical="center"/>
    </xf>
    <xf numFmtId="41" fontId="9" fillId="8" borderId="1" xfId="9" applyFont="1" applyFill="1" applyBorder="1" applyAlignment="1">
      <alignment horizontal="center" vertical="center"/>
    </xf>
    <xf numFmtId="0" fontId="4" fillId="0" borderId="0" xfId="8" applyAlignment="1">
      <alignment horizontal="center"/>
    </xf>
    <xf numFmtId="0" fontId="4" fillId="0" borderId="1" xfId="8" applyBorder="1" applyAlignment="1">
      <alignment horizontal="center"/>
    </xf>
    <xf numFmtId="173" fontId="0" fillId="0" borderId="1" xfId="9" applyNumberFormat="1" applyFont="1" applyBorder="1"/>
    <xf numFmtId="166" fontId="0" fillId="2" borderId="1" xfId="9" applyNumberFormat="1" applyFont="1" applyFill="1" applyBorder="1"/>
    <xf numFmtId="0" fontId="4" fillId="0" borderId="2" xfId="8" applyBorder="1" applyAlignment="1">
      <alignment horizontal="left"/>
    </xf>
    <xf numFmtId="0" fontId="4" fillId="0" borderId="3" xfId="8" applyBorder="1" applyAlignment="1">
      <alignment horizontal="left"/>
    </xf>
    <xf numFmtId="166" fontId="0" fillId="0" borderId="1" xfId="9" applyNumberFormat="1" applyFont="1" applyBorder="1"/>
    <xf numFmtId="173" fontId="0" fillId="0" borderId="1" xfId="9" applyNumberFormat="1" applyFont="1" applyFill="1" applyBorder="1"/>
    <xf numFmtId="166" fontId="4" fillId="0" borderId="0" xfId="8" applyNumberFormat="1"/>
    <xf numFmtId="0" fontId="13" fillId="0" borderId="2" xfId="8" quotePrefix="1" applyFont="1" applyBorder="1"/>
    <xf numFmtId="166" fontId="0" fillId="0" borderId="3" xfId="9" applyNumberFormat="1" applyFont="1" applyBorder="1"/>
    <xf numFmtId="0" fontId="4" fillId="0" borderId="2" xfId="8" applyBorder="1"/>
    <xf numFmtId="0" fontId="4" fillId="0" borderId="3" xfId="8" applyBorder="1"/>
    <xf numFmtId="173" fontId="0" fillId="0" borderId="3" xfId="9" applyNumberFormat="1" applyFont="1" applyBorder="1"/>
    <xf numFmtId="173" fontId="4" fillId="0" borderId="3" xfId="8" applyNumberFormat="1" applyBorder="1"/>
    <xf numFmtId="166" fontId="0" fillId="0" borderId="1" xfId="9" applyNumberFormat="1" applyFont="1" applyFill="1" applyBorder="1"/>
    <xf numFmtId="43" fontId="0" fillId="0" borderId="0" xfId="10" applyFont="1"/>
    <xf numFmtId="41" fontId="0" fillId="0" borderId="0" xfId="9" applyFont="1"/>
    <xf numFmtId="172" fontId="15" fillId="0" borderId="1" xfId="8" applyNumberFormat="1" applyFont="1" applyBorder="1" applyAlignment="1">
      <alignment horizontal="center" vertical="center"/>
    </xf>
    <xf numFmtId="0" fontId="15" fillId="0" borderId="1" xfId="8" applyFont="1" applyBorder="1" applyAlignment="1">
      <alignment horizontal="center" vertical="center"/>
    </xf>
    <xf numFmtId="4" fontId="15" fillId="0" borderId="1" xfId="8" applyNumberFormat="1" applyFont="1" applyBorder="1" applyAlignment="1">
      <alignment horizontal="center" vertical="center"/>
    </xf>
    <xf numFmtId="0" fontId="36" fillId="0" borderId="0" xfId="8" applyFont="1" applyAlignment="1">
      <alignment horizontal="center" vertical="center"/>
    </xf>
    <xf numFmtId="172" fontId="4" fillId="0" borderId="6" xfId="8" applyNumberFormat="1" applyBorder="1" applyAlignment="1">
      <alignment horizontal="right"/>
    </xf>
    <xf numFmtId="0" fontId="13" fillId="0" borderId="50" xfId="8" applyFont="1" applyBorder="1"/>
    <xf numFmtId="43" fontId="13" fillId="0" borderId="50" xfId="8" applyNumberFormat="1" applyFont="1" applyBorder="1"/>
    <xf numFmtId="43" fontId="13" fillId="0" borderId="46" xfId="8" applyNumberFormat="1" applyFont="1" applyBorder="1"/>
    <xf numFmtId="0" fontId="13" fillId="0" borderId="6" xfId="8" applyFont="1" applyBorder="1"/>
    <xf numFmtId="4" fontId="13" fillId="0" borderId="6" xfId="8" applyNumberFormat="1" applyFont="1" applyBorder="1"/>
    <xf numFmtId="0" fontId="13" fillId="0" borderId="45" xfId="8" applyFont="1" applyBorder="1"/>
    <xf numFmtId="0" fontId="46" fillId="0" borderId="45" xfId="8" applyFont="1" applyBorder="1"/>
    <xf numFmtId="0" fontId="46" fillId="0" borderId="50" xfId="8" applyFont="1" applyBorder="1"/>
    <xf numFmtId="43" fontId="46" fillId="0" borderId="50" xfId="8" applyNumberFormat="1" applyFont="1" applyBorder="1"/>
    <xf numFmtId="43" fontId="46" fillId="0" borderId="46" xfId="8" applyNumberFormat="1" applyFont="1" applyBorder="1"/>
    <xf numFmtId="4" fontId="46" fillId="0" borderId="6" xfId="8" applyNumberFormat="1" applyFont="1" applyBorder="1"/>
    <xf numFmtId="0" fontId="49" fillId="0" borderId="45" xfId="8" applyFont="1" applyBorder="1"/>
    <xf numFmtId="0" fontId="49" fillId="0" borderId="50" xfId="8" applyFont="1" applyBorder="1"/>
    <xf numFmtId="43" fontId="49" fillId="0" borderId="50" xfId="8" applyNumberFormat="1" applyFont="1" applyBorder="1"/>
    <xf numFmtId="0" fontId="46" fillId="0" borderId="6" xfId="8" applyFont="1" applyBorder="1"/>
    <xf numFmtId="0" fontId="52" fillId="0" borderId="45" xfId="8" applyFont="1" applyBorder="1"/>
    <xf numFmtId="165" fontId="4" fillId="0" borderId="0" xfId="8" applyNumberFormat="1"/>
    <xf numFmtId="172" fontId="13" fillId="0" borderId="6" xfId="8" applyNumberFormat="1" applyFont="1" applyBorder="1" applyAlignment="1">
      <alignment horizontal="right"/>
    </xf>
    <xf numFmtId="43" fontId="13" fillId="0" borderId="48" xfId="8" applyNumberFormat="1" applyFont="1" applyBorder="1"/>
    <xf numFmtId="0" fontId="13" fillId="0" borderId="0" xfId="8" applyFont="1"/>
    <xf numFmtId="165" fontId="13" fillId="0" borderId="0" xfId="8" applyNumberFormat="1" applyFont="1"/>
    <xf numFmtId="0" fontId="49" fillId="0" borderId="51" xfId="8" applyFont="1" applyBorder="1"/>
    <xf numFmtId="43" fontId="49" fillId="0" borderId="51" xfId="8" applyNumberFormat="1" applyFont="1" applyBorder="1"/>
    <xf numFmtId="43" fontId="13" fillId="0" borderId="52" xfId="8" applyNumberFormat="1" applyFont="1" applyBorder="1"/>
    <xf numFmtId="0" fontId="52" fillId="0" borderId="53" xfId="8" applyFont="1" applyBorder="1"/>
    <xf numFmtId="43" fontId="46" fillId="0" borderId="6" xfId="8" applyNumberFormat="1" applyFont="1" applyBorder="1"/>
    <xf numFmtId="165" fontId="46" fillId="0" borderId="6" xfId="8" applyNumberFormat="1" applyFont="1" applyBorder="1"/>
    <xf numFmtId="0" fontId="4" fillId="0" borderId="53" xfId="8" applyBorder="1"/>
    <xf numFmtId="0" fontId="4" fillId="0" borderId="51" xfId="8" applyBorder="1"/>
    <xf numFmtId="43" fontId="4" fillId="0" borderId="51" xfId="8" applyNumberFormat="1" applyBorder="1"/>
    <xf numFmtId="43" fontId="4" fillId="0" borderId="52" xfId="8" applyNumberFormat="1" applyBorder="1"/>
    <xf numFmtId="0" fontId="4" fillId="0" borderId="6" xfId="8" applyBorder="1"/>
    <xf numFmtId="4" fontId="4" fillId="0" borderId="6" xfId="8" applyNumberFormat="1" applyBorder="1"/>
    <xf numFmtId="0" fontId="4" fillId="0" borderId="50" xfId="8" applyBorder="1"/>
    <xf numFmtId="43" fontId="4" fillId="0" borderId="50" xfId="8" applyNumberFormat="1" applyBorder="1"/>
    <xf numFmtId="43" fontId="4" fillId="0" borderId="46" xfId="8" applyNumberFormat="1" applyBorder="1"/>
    <xf numFmtId="0" fontId="48" fillId="0" borderId="0" xfId="8" applyFont="1"/>
    <xf numFmtId="0" fontId="4" fillId="0" borderId="45" xfId="8" applyBorder="1"/>
    <xf numFmtId="0" fontId="47" fillId="0" borderId="45" xfId="8" applyFont="1" applyBorder="1"/>
    <xf numFmtId="0" fontId="47" fillId="0" borderId="50" xfId="8" applyFont="1" applyBorder="1"/>
    <xf numFmtId="43" fontId="47" fillId="0" borderId="50" xfId="8" applyNumberFormat="1" applyFont="1" applyBorder="1"/>
    <xf numFmtId="43" fontId="47" fillId="0" borderId="46" xfId="8" applyNumberFormat="1" applyFont="1" applyBorder="1"/>
    <xf numFmtId="0" fontId="32" fillId="0" borderId="45" xfId="8" applyFont="1" applyBorder="1"/>
    <xf numFmtId="17" fontId="32" fillId="0" borderId="50" xfId="8" applyNumberFormat="1" applyFont="1" applyBorder="1"/>
    <xf numFmtId="17" fontId="32" fillId="0" borderId="50" xfId="8" applyNumberFormat="1" applyFont="1" applyBorder="1" applyAlignment="1">
      <alignment horizontal="center"/>
    </xf>
    <xf numFmtId="43" fontId="32" fillId="0" borderId="46" xfId="8" applyNumberFormat="1" applyFont="1" applyBorder="1" applyAlignment="1">
      <alignment horizontal="center"/>
    </xf>
    <xf numFmtId="4" fontId="47" fillId="0" borderId="50" xfId="8" applyNumberFormat="1" applyFont="1" applyBorder="1"/>
    <xf numFmtId="43" fontId="47" fillId="0" borderId="54" xfId="8" applyNumberFormat="1" applyFont="1" applyBorder="1"/>
    <xf numFmtId="4" fontId="47" fillId="0" borderId="51" xfId="8" applyNumberFormat="1" applyFont="1" applyBorder="1"/>
    <xf numFmtId="4" fontId="47" fillId="0" borderId="46" xfId="8" applyNumberFormat="1" applyFont="1" applyBorder="1"/>
    <xf numFmtId="0" fontId="32" fillId="0" borderId="53" xfId="8" applyFont="1" applyBorder="1"/>
    <xf numFmtId="0" fontId="47" fillId="0" borderId="51" xfId="8" applyFont="1" applyBorder="1"/>
    <xf numFmtId="43" fontId="47" fillId="0" borderId="51" xfId="8" applyNumberFormat="1" applyFont="1" applyBorder="1"/>
    <xf numFmtId="43" fontId="47" fillId="0" borderId="48" xfId="8" applyNumberFormat="1" applyFont="1" applyBorder="1"/>
    <xf numFmtId="43" fontId="47" fillId="0" borderId="52" xfId="8" applyNumberFormat="1" applyFont="1" applyBorder="1" applyAlignment="1">
      <alignment horizontal="center" vertical="center"/>
    </xf>
    <xf numFmtId="43" fontId="47" fillId="0" borderId="52" xfId="8" applyNumberFormat="1" applyFont="1" applyBorder="1"/>
    <xf numFmtId="167" fontId="0" fillId="0" borderId="6" xfId="9" applyNumberFormat="1" applyFont="1" applyBorder="1"/>
    <xf numFmtId="43" fontId="32" fillId="0" borderId="52" xfId="8" applyNumberFormat="1" applyFont="1" applyBorder="1"/>
    <xf numFmtId="43" fontId="32" fillId="0" borderId="52" xfId="8" applyNumberFormat="1" applyFont="1" applyBorder="1" applyAlignment="1">
      <alignment vertical="center"/>
    </xf>
    <xf numFmtId="0" fontId="46" fillId="0" borderId="55" xfId="8" applyFont="1" applyBorder="1"/>
    <xf numFmtId="43" fontId="46" fillId="0" borderId="55" xfId="8" applyNumberFormat="1" applyFont="1" applyBorder="1"/>
    <xf numFmtId="43" fontId="46" fillId="0" borderId="56" xfId="8" applyNumberFormat="1" applyFont="1" applyBorder="1"/>
    <xf numFmtId="4" fontId="13" fillId="0" borderId="49" xfId="8" applyNumberFormat="1" applyFont="1" applyBorder="1"/>
    <xf numFmtId="172" fontId="13" fillId="0" borderId="49" xfId="8" applyNumberFormat="1" applyFont="1" applyBorder="1" applyAlignment="1">
      <alignment horizontal="right"/>
    </xf>
    <xf numFmtId="0" fontId="13" fillId="0" borderId="38" xfId="8" applyFont="1" applyBorder="1"/>
    <xf numFmtId="0" fontId="50" fillId="0" borderId="57" xfId="8" applyFont="1" applyBorder="1"/>
    <xf numFmtId="0" fontId="13" fillId="0" borderId="49" xfId="8" applyFont="1" applyBorder="1"/>
    <xf numFmtId="0" fontId="50" fillId="0" borderId="45" xfId="8" applyFont="1" applyBorder="1"/>
    <xf numFmtId="4" fontId="4" fillId="0" borderId="49" xfId="8" applyNumberFormat="1" applyBorder="1"/>
    <xf numFmtId="172" fontId="4" fillId="0" borderId="49" xfId="8" applyNumberFormat="1" applyBorder="1" applyAlignment="1">
      <alignment horizontal="right"/>
    </xf>
    <xf numFmtId="0" fontId="50" fillId="0" borderId="55" xfId="8" applyFont="1" applyBorder="1"/>
    <xf numFmtId="0" fontId="4" fillId="0" borderId="49" xfId="8" applyBorder="1"/>
    <xf numFmtId="0" fontId="47" fillId="0" borderId="55" xfId="8" applyFont="1" applyBorder="1"/>
    <xf numFmtId="0" fontId="4" fillId="0" borderId="55" xfId="8" applyBorder="1"/>
    <xf numFmtId="43" fontId="4" fillId="0" borderId="55" xfId="8" applyNumberFormat="1" applyBorder="1"/>
    <xf numFmtId="43" fontId="4" fillId="0" borderId="56" xfId="8" applyNumberFormat="1" applyBorder="1"/>
    <xf numFmtId="172" fontId="46" fillId="0" borderId="6" xfId="8" applyNumberFormat="1" applyFont="1" applyBorder="1" applyAlignment="1">
      <alignment horizontal="right"/>
    </xf>
    <xf numFmtId="0" fontId="46" fillId="0" borderId="49" xfId="8" applyFont="1" applyBorder="1"/>
    <xf numFmtId="4" fontId="46" fillId="0" borderId="49" xfId="8" applyNumberFormat="1" applyFont="1" applyBorder="1"/>
    <xf numFmtId="172" fontId="46" fillId="0" borderId="49" xfId="8" applyNumberFormat="1" applyFont="1" applyBorder="1" applyAlignment="1">
      <alignment horizontal="right"/>
    </xf>
    <xf numFmtId="0" fontId="51" fillId="0" borderId="45" xfId="8" applyFont="1" applyBorder="1"/>
    <xf numFmtId="172" fontId="9" fillId="2" borderId="1" xfId="8" applyNumberFormat="1" applyFont="1" applyFill="1" applyBorder="1" applyAlignment="1">
      <alignment horizontal="right"/>
    </xf>
    <xf numFmtId="0" fontId="9" fillId="2" borderId="1" xfId="8" applyFont="1" applyFill="1" applyBorder="1"/>
    <xf numFmtId="0" fontId="9" fillId="2" borderId="2" xfId="8" applyFont="1" applyFill="1" applyBorder="1"/>
    <xf numFmtId="0" fontId="9" fillId="2" borderId="4" xfId="8" applyFont="1" applyFill="1" applyBorder="1"/>
    <xf numFmtId="43" fontId="9" fillId="2" borderId="4" xfId="8" applyNumberFormat="1" applyFont="1" applyFill="1" applyBorder="1"/>
    <xf numFmtId="43" fontId="9" fillId="2" borderId="3" xfId="8" applyNumberFormat="1" applyFont="1" applyFill="1" applyBorder="1"/>
    <xf numFmtId="4" fontId="9" fillId="2" borderId="1" xfId="8" applyNumberFormat="1" applyFont="1" applyFill="1" applyBorder="1"/>
    <xf numFmtId="0" fontId="17" fillId="0" borderId="0" xfId="8" applyFont="1"/>
    <xf numFmtId="172" fontId="9" fillId="0" borderId="44" xfId="8" applyNumberFormat="1" applyFont="1" applyBorder="1" applyAlignment="1">
      <alignment horizontal="right"/>
    </xf>
    <xf numFmtId="0" fontId="9" fillId="0" borderId="43" xfId="8" applyFont="1" applyBorder="1"/>
    <xf numFmtId="0" fontId="9" fillId="0" borderId="0" xfId="8" applyFont="1"/>
    <xf numFmtId="43" fontId="9" fillId="0" borderId="0" xfId="8" applyNumberFormat="1" applyFont="1"/>
    <xf numFmtId="43" fontId="9" fillId="0" borderId="44" xfId="8" applyNumberFormat="1" applyFont="1" applyBorder="1"/>
    <xf numFmtId="0" fontId="9" fillId="0" borderId="5" xfId="8" applyFont="1" applyBorder="1"/>
    <xf numFmtId="4" fontId="9" fillId="0" borderId="5" xfId="8" applyNumberFormat="1" applyFont="1" applyBorder="1"/>
    <xf numFmtId="0" fontId="50" fillId="0" borderId="50" xfId="8" applyFont="1" applyBorder="1"/>
    <xf numFmtId="0" fontId="50" fillId="0" borderId="51" xfId="8" applyFont="1" applyBorder="1"/>
    <xf numFmtId="168" fontId="47" fillId="0" borderId="50" xfId="10" applyNumberFormat="1" applyFont="1" applyBorder="1"/>
    <xf numFmtId="0" fontId="4" fillId="0" borderId="46" xfId="8" applyBorder="1"/>
    <xf numFmtId="0" fontId="47" fillId="0" borderId="46" xfId="8" applyFont="1" applyBorder="1"/>
    <xf numFmtId="3" fontId="47" fillId="0" borderId="50" xfId="8" applyNumberFormat="1" applyFont="1" applyBorder="1"/>
    <xf numFmtId="3" fontId="47" fillId="0" borderId="46" xfId="8" applyNumberFormat="1" applyFont="1" applyBorder="1"/>
    <xf numFmtId="0" fontId="47" fillId="0" borderId="45" xfId="8" applyFont="1" applyBorder="1" applyAlignment="1">
      <alignment vertical="top"/>
    </xf>
    <xf numFmtId="0" fontId="47" fillId="0" borderId="50" xfId="8" applyFont="1" applyBorder="1" applyAlignment="1">
      <alignment vertical="top"/>
    </xf>
    <xf numFmtId="4" fontId="47" fillId="0" borderId="50" xfId="8" applyNumberFormat="1" applyFont="1" applyBorder="1" applyAlignment="1">
      <alignment vertical="top"/>
    </xf>
    <xf numFmtId="4" fontId="47" fillId="0" borderId="52" xfId="8" applyNumberFormat="1" applyFont="1" applyBorder="1"/>
    <xf numFmtId="4" fontId="47" fillId="0" borderId="55" xfId="8" applyNumberFormat="1" applyFont="1" applyBorder="1"/>
    <xf numFmtId="4" fontId="47" fillId="0" borderId="56" xfId="8" applyNumberFormat="1" applyFont="1" applyBorder="1"/>
    <xf numFmtId="0" fontId="32" fillId="0" borderId="57" xfId="8" applyFont="1" applyBorder="1" applyAlignment="1">
      <alignment horizontal="left" vertical="top"/>
    </xf>
    <xf numFmtId="0" fontId="32" fillId="0" borderId="55" xfId="8" applyFont="1" applyBorder="1" applyAlignment="1">
      <alignment vertical="top" wrapText="1"/>
    </xf>
    <xf numFmtId="4" fontId="32" fillId="0" borderId="51" xfId="8" applyNumberFormat="1" applyFont="1" applyBorder="1"/>
    <xf numFmtId="4" fontId="32" fillId="0" borderId="52" xfId="8" applyNumberFormat="1" applyFont="1" applyBorder="1"/>
    <xf numFmtId="0" fontId="51" fillId="0" borderId="53" xfId="8" applyFont="1" applyBorder="1" applyAlignment="1">
      <alignment vertical="top" wrapText="1"/>
    </xf>
    <xf numFmtId="0" fontId="51" fillId="0" borderId="51" xfId="8" applyFont="1" applyBorder="1" applyAlignment="1">
      <alignment vertical="top" wrapText="1"/>
    </xf>
    <xf numFmtId="4" fontId="4" fillId="0" borderId="0" xfId="8" applyNumberFormat="1"/>
    <xf numFmtId="0" fontId="4" fillId="0" borderId="38" xfId="8" applyBorder="1"/>
    <xf numFmtId="0" fontId="13" fillId="0" borderId="46" xfId="8" applyFont="1" applyBorder="1"/>
    <xf numFmtId="4" fontId="53" fillId="0" borderId="0" xfId="8" applyNumberFormat="1" applyFont="1"/>
    <xf numFmtId="0" fontId="53" fillId="0" borderId="0" xfId="8" applyFont="1"/>
    <xf numFmtId="3" fontId="13" fillId="0" borderId="55" xfId="8" applyNumberFormat="1" applyFont="1" applyBorder="1"/>
    <xf numFmtId="3" fontId="13" fillId="0" borderId="56" xfId="8" applyNumberFormat="1" applyFont="1" applyBorder="1"/>
    <xf numFmtId="0" fontId="60" fillId="0" borderId="45" xfId="8" applyFont="1" applyBorder="1" applyAlignment="1">
      <alignment horizontal="left" vertical="top"/>
    </xf>
    <xf numFmtId="3" fontId="13" fillId="0" borderId="50" xfId="8" applyNumberFormat="1" applyFont="1" applyBorder="1"/>
    <xf numFmtId="3" fontId="13" fillId="0" borderId="46" xfId="8" applyNumberFormat="1" applyFont="1" applyBorder="1"/>
    <xf numFmtId="3" fontId="13" fillId="0" borderId="0" xfId="8" applyNumberFormat="1" applyFont="1"/>
    <xf numFmtId="43" fontId="13" fillId="0" borderId="51" xfId="8" applyNumberFormat="1" applyFont="1" applyBorder="1"/>
    <xf numFmtId="3" fontId="13" fillId="0" borderId="51" xfId="8" applyNumberFormat="1" applyFont="1" applyBorder="1"/>
    <xf numFmtId="3" fontId="13" fillId="0" borderId="52" xfId="8" applyNumberFormat="1" applyFont="1" applyBorder="1"/>
    <xf numFmtId="165" fontId="53" fillId="0" borderId="0" xfId="8" applyNumberFormat="1" applyFont="1"/>
    <xf numFmtId="0" fontId="60" fillId="0" borderId="45" xfId="8" applyFont="1" applyBorder="1"/>
    <xf numFmtId="0" fontId="4" fillId="0" borderId="52" xfId="8" applyBorder="1"/>
    <xf numFmtId="4" fontId="47" fillId="0" borderId="54" xfId="8" applyNumberFormat="1" applyFont="1" applyBorder="1"/>
    <xf numFmtId="0" fontId="32" fillId="0" borderId="57" xfId="8" applyFont="1" applyBorder="1"/>
    <xf numFmtId="0" fontId="54" fillId="0" borderId="55" xfId="8" applyFont="1" applyBorder="1"/>
    <xf numFmtId="4" fontId="55" fillId="0" borderId="55" xfId="8" applyNumberFormat="1" applyFont="1" applyBorder="1"/>
    <xf numFmtId="4" fontId="55" fillId="0" borderId="56" xfId="8" applyNumberFormat="1" applyFont="1" applyBorder="1"/>
    <xf numFmtId="0" fontId="54" fillId="0" borderId="57" xfId="8" applyFont="1" applyBorder="1"/>
    <xf numFmtId="0" fontId="54" fillId="0" borderId="45" xfId="8" applyFont="1" applyBorder="1"/>
    <xf numFmtId="0" fontId="54" fillId="0" borderId="50" xfId="8" applyFont="1" applyBorder="1"/>
    <xf numFmtId="4" fontId="55" fillId="0" borderId="50" xfId="8" applyNumberFormat="1" applyFont="1" applyBorder="1"/>
    <xf numFmtId="4" fontId="55" fillId="0" borderId="46" xfId="8" applyNumberFormat="1" applyFont="1" applyBorder="1"/>
    <xf numFmtId="0" fontId="49" fillId="0" borderId="6" xfId="8" quotePrefix="1" applyFont="1" applyBorder="1" applyAlignment="1">
      <alignment horizontal="left" vertical="top" wrapText="1"/>
    </xf>
    <xf numFmtId="0" fontId="49" fillId="0" borderId="6" xfId="8" applyFont="1" applyBorder="1" applyAlignment="1">
      <alignment horizontal="left" vertical="top" wrapText="1"/>
    </xf>
    <xf numFmtId="43" fontId="49" fillId="0" borderId="6" xfId="10" applyFont="1" applyBorder="1" applyAlignment="1">
      <alignment horizontal="left" vertical="top" wrapText="1"/>
    </xf>
    <xf numFmtId="172" fontId="4" fillId="0" borderId="7" xfId="8" applyNumberFormat="1" applyBorder="1" applyAlignment="1">
      <alignment horizontal="right"/>
    </xf>
    <xf numFmtId="0" fontId="49" fillId="0" borderId="7" xfId="8" applyFont="1" applyBorder="1" applyAlignment="1">
      <alignment vertical="top" wrapText="1"/>
    </xf>
    <xf numFmtId="0" fontId="52" fillId="0" borderId="7" xfId="8" applyFont="1" applyBorder="1" applyAlignment="1">
      <alignment vertical="top" wrapText="1"/>
    </xf>
    <xf numFmtId="43" fontId="52" fillId="0" borderId="7" xfId="8" applyNumberFormat="1" applyFont="1" applyBorder="1" applyAlignment="1">
      <alignment vertical="top" wrapText="1"/>
    </xf>
    <xf numFmtId="0" fontId="4" fillId="0" borderId="7" xfId="8" applyBorder="1"/>
    <xf numFmtId="4" fontId="4" fillId="0" borderId="7" xfId="8" applyNumberFormat="1" applyBorder="1"/>
    <xf numFmtId="172" fontId="4" fillId="0" borderId="2" xfId="8" applyNumberFormat="1" applyBorder="1" applyAlignment="1">
      <alignment horizontal="right"/>
    </xf>
    <xf numFmtId="0" fontId="4" fillId="0" borderId="4" xfId="8" applyBorder="1"/>
    <xf numFmtId="43" fontId="4" fillId="0" borderId="4" xfId="8" applyNumberFormat="1" applyBorder="1"/>
    <xf numFmtId="0" fontId="9" fillId="0" borderId="3" xfId="8" applyFont="1" applyBorder="1" applyAlignment="1">
      <alignment horizontal="center"/>
    </xf>
    <xf numFmtId="4" fontId="9" fillId="0" borderId="1" xfId="8" applyNumberFormat="1" applyFont="1" applyBorder="1"/>
    <xf numFmtId="172" fontId="4" fillId="0" borderId="0" xfId="8" applyNumberFormat="1" applyAlignment="1">
      <alignment horizontal="right"/>
    </xf>
    <xf numFmtId="43" fontId="4" fillId="0" borderId="0" xfId="8" applyNumberFormat="1"/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vertical="top"/>
    </xf>
    <xf numFmtId="41" fontId="13" fillId="0" borderId="5" xfId="0" applyNumberFormat="1" applyFont="1" applyBorder="1" applyAlignment="1">
      <alignment vertical="top"/>
    </xf>
    <xf numFmtId="0" fontId="13" fillId="0" borderId="6" xfId="0" applyFont="1" applyBorder="1" applyAlignment="1">
      <alignment vertical="top"/>
    </xf>
    <xf numFmtId="41" fontId="13" fillId="0" borderId="6" xfId="0" applyNumberFormat="1" applyFont="1" applyBorder="1" applyAlignment="1">
      <alignment vertical="top"/>
    </xf>
    <xf numFmtId="41" fontId="13" fillId="0" borderId="7" xfId="0" applyNumberFormat="1" applyFont="1" applyBorder="1" applyAlignment="1">
      <alignment vertical="top"/>
    </xf>
    <xf numFmtId="0" fontId="0" fillId="0" borderId="9" xfId="0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41" fontId="11" fillId="0" borderId="9" xfId="1" applyFont="1" applyBorder="1" applyAlignment="1">
      <alignment vertical="top" wrapText="1"/>
    </xf>
    <xf numFmtId="41" fontId="11" fillId="0" borderId="7" xfId="1" applyFont="1" applyBorder="1" applyAlignment="1">
      <alignment vertical="top" wrapText="1"/>
    </xf>
    <xf numFmtId="41" fontId="14" fillId="0" borderId="9" xfId="1" applyFont="1" applyBorder="1" applyAlignment="1">
      <alignment horizontal="right" vertical="top" wrapText="1"/>
    </xf>
    <xf numFmtId="43" fontId="11" fillId="0" borderId="1" xfId="2" applyFont="1" applyBorder="1" applyAlignment="1">
      <alignment vertical="top" wrapText="1"/>
    </xf>
    <xf numFmtId="41" fontId="12" fillId="5" borderId="1" xfId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41" fontId="12" fillId="5" borderId="1" xfId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  <xf numFmtId="41" fontId="12" fillId="9" borderId="1" xfId="1" applyFont="1" applyFill="1" applyBorder="1" applyAlignment="1">
      <alignment horizontal="center" vertical="center"/>
    </xf>
    <xf numFmtId="41" fontId="12" fillId="9" borderId="1" xfId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1" fillId="9" borderId="0" xfId="0" applyFont="1" applyFill="1"/>
    <xf numFmtId="0" fontId="12" fillId="6" borderId="1" xfId="0" applyFont="1" applyFill="1" applyBorder="1" applyAlignment="1">
      <alignment horizontal="right"/>
    </xf>
    <xf numFmtId="0" fontId="61" fillId="6" borderId="1" xfId="0" applyFont="1" applyFill="1" applyBorder="1"/>
    <xf numFmtId="0" fontId="12" fillId="6" borderId="1" xfId="0" applyFont="1" applyFill="1" applyBorder="1"/>
    <xf numFmtId="41" fontId="12" fillId="6" borderId="1" xfId="1" applyFont="1" applyFill="1" applyBorder="1" applyAlignment="1">
      <alignment horizontal="center"/>
    </xf>
    <xf numFmtId="41" fontId="12" fillId="6" borderId="1" xfId="1" applyFont="1" applyFill="1" applyBorder="1"/>
    <xf numFmtId="41" fontId="12" fillId="6" borderId="1" xfId="0" applyNumberFormat="1" applyFont="1" applyFill="1" applyBorder="1"/>
    <xf numFmtId="0" fontId="13" fillId="6" borderId="1" xfId="0" applyFont="1" applyFill="1" applyBorder="1" applyAlignment="1">
      <alignment horizontal="right"/>
    </xf>
    <xf numFmtId="0" fontId="13" fillId="6" borderId="1" xfId="0" applyFont="1" applyFill="1" applyBorder="1" applyAlignment="1">
      <alignment horizontal="left"/>
    </xf>
    <xf numFmtId="0" fontId="13" fillId="6" borderId="1" xfId="0" applyFont="1" applyFill="1" applyBorder="1" applyAlignment="1">
      <alignment horizontal="center"/>
    </xf>
    <xf numFmtId="41" fontId="13" fillId="6" borderId="1" xfId="1" applyFont="1" applyFill="1" applyBorder="1" applyAlignment="1">
      <alignment horizontal="center"/>
    </xf>
    <xf numFmtId="41" fontId="13" fillId="6" borderId="1" xfId="1" applyFont="1" applyFill="1" applyBorder="1"/>
    <xf numFmtId="0" fontId="13" fillId="6" borderId="1" xfId="0" applyFont="1" applyFill="1" applyBorder="1"/>
    <xf numFmtId="41" fontId="13" fillId="6" borderId="1" xfId="0" applyNumberFormat="1" applyFont="1" applyFill="1" applyBorder="1"/>
    <xf numFmtId="0" fontId="13" fillId="6" borderId="8" xfId="0" applyFont="1" applyFill="1" applyBorder="1"/>
    <xf numFmtId="0" fontId="61" fillId="6" borderId="1" xfId="0" applyFont="1" applyFill="1" applyBorder="1" applyAlignment="1">
      <alignment horizontal="left"/>
    </xf>
    <xf numFmtId="41" fontId="13" fillId="6" borderId="8" xfId="0" applyNumberFormat="1" applyFont="1" applyFill="1" applyBorder="1"/>
    <xf numFmtId="0" fontId="12" fillId="6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left"/>
    </xf>
    <xf numFmtId="0" fontId="12" fillId="6" borderId="8" xfId="0" applyFont="1" applyFill="1" applyBorder="1"/>
    <xf numFmtId="0" fontId="27" fillId="6" borderId="0" xfId="0" applyFont="1" applyFill="1" applyAlignment="1">
      <alignment horizontal="left"/>
    </xf>
    <xf numFmtId="41" fontId="28" fillId="6" borderId="0" xfId="1" applyFont="1" applyFill="1" applyBorder="1" applyAlignment="1"/>
    <xf numFmtId="41" fontId="28" fillId="6" borderId="0" xfId="1" applyFont="1" applyFill="1" applyBorder="1" applyAlignment="1">
      <alignment horizontal="center"/>
    </xf>
    <xf numFmtId="168" fontId="28" fillId="6" borderId="0" xfId="2" applyNumberFormat="1" applyFont="1" applyFill="1" applyBorder="1" applyAlignment="1">
      <alignment horizontal="center"/>
    </xf>
    <xf numFmtId="41" fontId="12" fillId="0" borderId="1" xfId="1" applyFont="1" applyBorder="1"/>
    <xf numFmtId="0" fontId="11" fillId="0" borderId="0" xfId="0" applyFont="1" applyAlignment="1">
      <alignment horizontal="center"/>
    </xf>
    <xf numFmtId="167" fontId="19" fillId="0" borderId="1" xfId="1" applyNumberFormat="1" applyFont="1" applyBorder="1" applyAlignment="1">
      <alignment horizontal="right" vertical="top" wrapText="1"/>
    </xf>
    <xf numFmtId="167" fontId="20" fillId="0" borderId="1" xfId="1" applyNumberFormat="1" applyFont="1" applyBorder="1" applyAlignment="1">
      <alignment horizontal="right" vertical="top" wrapText="1"/>
    </xf>
    <xf numFmtId="174" fontId="0" fillId="2" borderId="1" xfId="9" applyNumberFormat="1" applyFont="1" applyFill="1" applyBorder="1"/>
    <xf numFmtId="0" fontId="26" fillId="0" borderId="11" xfId="0" applyFont="1" applyBorder="1" applyAlignment="1">
      <alignment horizontal="center" vertical="top" wrapText="1"/>
    </xf>
    <xf numFmtId="41" fontId="14" fillId="0" borderId="6" xfId="1" applyFont="1" applyBorder="1" applyAlignment="1">
      <alignment horizontal="left" vertical="top" wrapText="1"/>
    </xf>
    <xf numFmtId="41" fontId="14" fillId="0" borderId="10" xfId="1" applyFont="1" applyBorder="1" applyAlignment="1">
      <alignment horizontal="right" vertical="top" wrapText="1"/>
    </xf>
    <xf numFmtId="0" fontId="14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0" fillId="0" borderId="0" xfId="0" applyFont="1" applyAlignment="1">
      <alignment horizontal="left"/>
    </xf>
    <xf numFmtId="167" fontId="0" fillId="0" borderId="0" xfId="1" applyNumberFormat="1" applyFont="1" applyAlignment="1"/>
    <xf numFmtId="0" fontId="3" fillId="0" borderId="0" xfId="0" applyFont="1" applyAlignment="1">
      <alignment horizontal="justify"/>
    </xf>
    <xf numFmtId="0" fontId="19" fillId="0" borderId="0" xfId="0" applyFont="1" applyAlignment="1">
      <alignment horizontal="center" wrapText="1"/>
    </xf>
    <xf numFmtId="167" fontId="19" fillId="3" borderId="1" xfId="1" applyNumberFormat="1" applyFont="1" applyFill="1" applyBorder="1" applyAlignment="1">
      <alignment horizontal="center" wrapText="1"/>
    </xf>
    <xf numFmtId="167" fontId="20" fillId="0" borderId="1" xfId="1" applyNumberFormat="1" applyFont="1" applyBorder="1" applyAlignment="1">
      <alignment horizontal="justify" vertical="top" wrapText="1"/>
    </xf>
    <xf numFmtId="0" fontId="19" fillId="0" borderId="0" xfId="0" applyFont="1" applyAlignment="1">
      <alignment horizontal="justify" vertical="top" wrapText="1"/>
    </xf>
    <xf numFmtId="167" fontId="19" fillId="0" borderId="1" xfId="1" applyNumberFormat="1" applyFont="1" applyFill="1" applyBorder="1" applyAlignment="1">
      <alignment horizontal="right" vertical="top" wrapText="1"/>
    </xf>
    <xf numFmtId="167" fontId="20" fillId="0" borderId="1" xfId="1" applyNumberFormat="1" applyFont="1" applyFill="1" applyBorder="1" applyAlignment="1">
      <alignment horizontal="right" vertical="top" wrapText="1"/>
    </xf>
    <xf numFmtId="0" fontId="21" fillId="0" borderId="0" xfId="0" applyFont="1"/>
    <xf numFmtId="167" fontId="0" fillId="0" borderId="0" xfId="1" applyNumberFormat="1" applyFont="1"/>
    <xf numFmtId="0" fontId="2" fillId="0" borderId="50" xfId="8" applyFont="1" applyBorder="1"/>
    <xf numFmtId="4" fontId="13" fillId="10" borderId="54" xfId="8" applyNumberFormat="1" applyFont="1" applyFill="1" applyBorder="1"/>
    <xf numFmtId="43" fontId="13" fillId="10" borderId="54" xfId="8" applyNumberFormat="1" applyFont="1" applyFill="1" applyBorder="1"/>
    <xf numFmtId="43" fontId="11" fillId="6" borderId="38" xfId="2" applyFont="1" applyFill="1" applyBorder="1" applyAlignment="1">
      <alignment vertical="center"/>
    </xf>
    <xf numFmtId="0" fontId="0" fillId="6" borderId="38" xfId="0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0" xfId="13" applyBorder="1" applyAlignment="1">
      <alignment horizontal="center"/>
    </xf>
    <xf numFmtId="0" fontId="1" fillId="0" borderId="40" xfId="13" applyBorder="1"/>
    <xf numFmtId="0" fontId="1" fillId="0" borderId="41" xfId="13" applyBorder="1" applyAlignment="1">
      <alignment horizontal="center"/>
    </xf>
    <xf numFmtId="0" fontId="1" fillId="0" borderId="41" xfId="13" applyBorder="1"/>
    <xf numFmtId="0" fontId="1" fillId="0" borderId="41" xfId="13" applyBorder="1" applyAlignment="1">
      <alignment horizontal="center" vertical="top"/>
    </xf>
    <xf numFmtId="0" fontId="1" fillId="0" borderId="41" xfId="13" applyBorder="1" applyAlignment="1">
      <alignment vertical="top" wrapText="1"/>
    </xf>
    <xf numFmtId="0" fontId="1" fillId="0" borderId="41" xfId="13" quotePrefix="1" applyBorder="1" applyAlignment="1">
      <alignment horizontal="center" vertical="top"/>
    </xf>
    <xf numFmtId="41" fontId="1" fillId="0" borderId="41" xfId="1" applyFont="1" applyBorder="1" applyAlignment="1">
      <alignment vertical="top"/>
    </xf>
    <xf numFmtId="0" fontId="1" fillId="0" borderId="43" xfId="0" applyFont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 wrapText="1"/>
    </xf>
    <xf numFmtId="0" fontId="1" fillId="0" borderId="4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64" fillId="0" borderId="0" xfId="0" applyFont="1" applyAlignment="1">
      <alignment horizontal="center"/>
    </xf>
    <xf numFmtId="0" fontId="63" fillId="0" borderId="0" xfId="0" applyFont="1"/>
    <xf numFmtId="0" fontId="1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3" borderId="8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167" fontId="19" fillId="3" borderId="8" xfId="1" applyNumberFormat="1" applyFont="1" applyFill="1" applyBorder="1" applyAlignment="1">
      <alignment horizontal="center" vertical="center" wrapText="1"/>
    </xf>
    <xf numFmtId="167" fontId="19" fillId="3" borderId="9" xfId="1" applyNumberFormat="1" applyFont="1" applyFill="1" applyBorder="1" applyAlignment="1">
      <alignment horizontal="center" vertical="center" wrapText="1"/>
    </xf>
    <xf numFmtId="41" fontId="19" fillId="3" borderId="2" xfId="1" applyFont="1" applyFill="1" applyBorder="1" applyAlignment="1">
      <alignment horizontal="center" wrapText="1"/>
    </xf>
    <xf numFmtId="41" fontId="19" fillId="3" borderId="3" xfId="1" applyFont="1" applyFill="1" applyBorder="1" applyAlignment="1">
      <alignment horizontal="center" wrapText="1"/>
    </xf>
    <xf numFmtId="167" fontId="19" fillId="4" borderId="8" xfId="1" applyNumberFormat="1" applyFont="1" applyFill="1" applyBorder="1" applyAlignment="1">
      <alignment horizontal="center" vertical="center" wrapText="1"/>
    </xf>
    <xf numFmtId="167" fontId="19" fillId="4" borderId="9" xfId="1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1" fontId="19" fillId="3" borderId="8" xfId="1" quotePrefix="1" applyFont="1" applyFill="1" applyBorder="1" applyAlignment="1">
      <alignment horizontal="center" vertical="center" wrapText="1"/>
    </xf>
    <xf numFmtId="41" fontId="19" fillId="3" borderId="9" xfId="1" quotePrefix="1" applyFont="1" applyFill="1" applyBorder="1" applyAlignment="1">
      <alignment horizontal="center" vertical="center" wrapText="1"/>
    </xf>
    <xf numFmtId="41" fontId="19" fillId="3" borderId="9" xfId="1" applyFont="1" applyFill="1" applyBorder="1" applyAlignment="1">
      <alignment horizontal="center" vertical="center" wrapText="1"/>
    </xf>
    <xf numFmtId="167" fontId="19" fillId="3" borderId="8" xfId="1" quotePrefix="1" applyNumberFormat="1" applyFont="1" applyFill="1" applyBorder="1" applyAlignment="1">
      <alignment horizontal="center" vertical="center" wrapText="1"/>
    </xf>
    <xf numFmtId="167" fontId="19" fillId="3" borderId="9" xfId="1" quotePrefix="1" applyNumberFormat="1" applyFont="1" applyFill="1" applyBorder="1" applyAlignment="1">
      <alignment horizontal="center" vertical="center" wrapText="1"/>
    </xf>
    <xf numFmtId="41" fontId="19" fillId="3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0" xfId="8" applyFont="1" applyAlignment="1">
      <alignment horizontal="center"/>
    </xf>
    <xf numFmtId="0" fontId="4" fillId="0" borderId="0" xfId="8" applyAlignment="1">
      <alignment horizontal="center"/>
    </xf>
    <xf numFmtId="0" fontId="9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4" fillId="0" borderId="1" xfId="8" applyBorder="1" applyAlignment="1">
      <alignment horizontal="left"/>
    </xf>
    <xf numFmtId="0" fontId="4" fillId="0" borderId="2" xfId="8" applyBorder="1" applyAlignment="1">
      <alignment horizontal="center"/>
    </xf>
    <xf numFmtId="0" fontId="4" fillId="0" borderId="3" xfId="8" applyBorder="1" applyAlignment="1">
      <alignment horizontal="center"/>
    </xf>
    <xf numFmtId="0" fontId="4" fillId="0" borderId="2" xfId="8" applyBorder="1" applyAlignment="1">
      <alignment horizontal="left"/>
    </xf>
    <xf numFmtId="0" fontId="4" fillId="0" borderId="3" xfId="8" applyBorder="1" applyAlignment="1">
      <alignment horizontal="left"/>
    </xf>
    <xf numFmtId="0" fontId="58" fillId="0" borderId="0" xfId="8" applyFont="1" applyAlignment="1">
      <alignment horizontal="right"/>
    </xf>
    <xf numFmtId="0" fontId="12" fillId="0" borderId="0" xfId="8" applyFont="1" applyAlignment="1">
      <alignment horizontal="center"/>
    </xf>
    <xf numFmtId="0" fontId="9" fillId="8" borderId="1" xfId="8" applyFont="1" applyFill="1" applyBorder="1" applyAlignment="1">
      <alignment horizontal="center" vertical="center"/>
    </xf>
    <xf numFmtId="0" fontId="10" fillId="0" borderId="0" xfId="12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12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1" fontId="9" fillId="0" borderId="1" xfId="1" applyFont="1" applyBorder="1" applyAlignment="1">
      <alignment horizontal="center" vertical="center" wrapText="1"/>
    </xf>
    <xf numFmtId="41" fontId="9" fillId="0" borderId="1" xfId="1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8" xfId="0" applyNumberFormat="1" applyBorder="1" applyAlignment="1">
      <alignment horizontal="center" vertical="center" wrapText="1"/>
    </xf>
    <xf numFmtId="43" fontId="0" fillId="0" borderId="10" xfId="0" applyNumberFormat="1" applyBorder="1" applyAlignment="1">
      <alignment horizontal="center" vertical="center" wrapText="1"/>
    </xf>
    <xf numFmtId="0" fontId="63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63" fillId="0" borderId="0" xfId="0" applyFont="1" applyAlignment="1">
      <alignment horizontal="center" vertical="top"/>
    </xf>
    <xf numFmtId="0" fontId="64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9" fillId="5" borderId="8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12" fillId="5" borderId="1" xfId="0" applyFont="1" applyFill="1" applyBorder="1" applyAlignment="1">
      <alignment horizontal="center" vertical="center"/>
    </xf>
    <xf numFmtId="41" fontId="12" fillId="5" borderId="1" xfId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41" fontId="12" fillId="0" borderId="1" xfId="1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1" fontId="9" fillId="0" borderId="8" xfId="1" applyFont="1" applyBorder="1" applyAlignment="1">
      <alignment horizontal="center" vertical="center" wrapText="1"/>
    </xf>
    <xf numFmtId="41" fontId="9" fillId="0" borderId="9" xfId="1" applyFont="1" applyBorder="1" applyAlignment="1">
      <alignment horizontal="center" vertical="center" wrapText="1"/>
    </xf>
    <xf numFmtId="41" fontId="9" fillId="0" borderId="1" xfId="1" applyFont="1" applyBorder="1" applyAlignment="1">
      <alignment horizontal="center"/>
    </xf>
    <xf numFmtId="0" fontId="43" fillId="0" borderId="0" xfId="0" applyFont="1" applyAlignment="1">
      <alignment horizontal="center"/>
    </xf>
    <xf numFmtId="0" fontId="62" fillId="0" borderId="0" xfId="0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39" fontId="20" fillId="0" borderId="11" xfId="0" applyNumberFormat="1" applyFont="1" applyBorder="1" applyAlignment="1">
      <alignment horizontal="left" wrapText="1"/>
    </xf>
    <xf numFmtId="39" fontId="20" fillId="0" borderId="0" xfId="0" applyNumberFormat="1" applyFont="1" applyAlignment="1">
      <alignment horizontal="left" wrapText="1"/>
    </xf>
    <xf numFmtId="0" fontId="19" fillId="0" borderId="17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41" fontId="22" fillId="2" borderId="2" xfId="1" applyFont="1" applyFill="1" applyBorder="1" applyAlignment="1">
      <alignment horizontal="center"/>
    </xf>
    <xf numFmtId="41" fontId="22" fillId="2" borderId="4" xfId="1" applyFont="1" applyFill="1" applyBorder="1" applyAlignment="1">
      <alignment horizontal="center"/>
    </xf>
    <xf numFmtId="41" fontId="22" fillId="2" borderId="3" xfId="1" applyFont="1" applyFill="1" applyBorder="1" applyAlignment="1">
      <alignment horizontal="center"/>
    </xf>
    <xf numFmtId="169" fontId="19" fillId="2" borderId="8" xfId="1" applyNumberFormat="1" applyFont="1" applyFill="1" applyBorder="1" applyAlignment="1">
      <alignment horizontal="center" vertical="center" wrapText="1"/>
    </xf>
    <xf numFmtId="169" fontId="19" fillId="2" borderId="10" xfId="1" applyNumberFormat="1" applyFont="1" applyFill="1" applyBorder="1" applyAlignment="1">
      <alignment horizontal="center" vertical="center" wrapText="1"/>
    </xf>
    <xf numFmtId="169" fontId="19" fillId="2" borderId="9" xfId="1" applyNumberFormat="1" applyFont="1" applyFill="1" applyBorder="1" applyAlignment="1">
      <alignment horizontal="center" vertical="center" wrapText="1"/>
    </xf>
    <xf numFmtId="41" fontId="19" fillId="2" borderId="14" xfId="1" applyFont="1" applyFill="1" applyBorder="1" applyAlignment="1">
      <alignment horizontal="center" vertical="center" wrapText="1"/>
    </xf>
    <xf numFmtId="41" fontId="19" fillId="2" borderId="15" xfId="1" applyFont="1" applyFill="1" applyBorder="1" applyAlignment="1">
      <alignment horizontal="center" vertical="center" wrapText="1"/>
    </xf>
    <xf numFmtId="41" fontId="19" fillId="2" borderId="16" xfId="1" applyFont="1" applyFill="1" applyBorder="1" applyAlignment="1">
      <alignment horizontal="center" vertical="center" wrapText="1"/>
    </xf>
    <xf numFmtId="41" fontId="19" fillId="2" borderId="11" xfId="1" applyFont="1" applyFill="1" applyBorder="1" applyAlignment="1">
      <alignment horizontal="center" vertical="center" wrapText="1"/>
    </xf>
    <xf numFmtId="41" fontId="19" fillId="2" borderId="0" xfId="1" applyFont="1" applyFill="1" applyBorder="1" applyAlignment="1">
      <alignment horizontal="center" vertical="center" wrapText="1"/>
    </xf>
    <xf numFmtId="41" fontId="19" fillId="2" borderId="39" xfId="1" applyFont="1" applyFill="1" applyBorder="1" applyAlignment="1">
      <alignment horizontal="center" vertical="center" wrapText="1"/>
    </xf>
    <xf numFmtId="41" fontId="19" fillId="2" borderId="17" xfId="1" applyFont="1" applyFill="1" applyBorder="1" applyAlignment="1">
      <alignment horizontal="center" vertical="center" wrapText="1"/>
    </xf>
    <xf numFmtId="41" fontId="19" fillId="2" borderId="12" xfId="1" applyFont="1" applyFill="1" applyBorder="1" applyAlignment="1">
      <alignment horizontal="center" vertical="center" wrapText="1"/>
    </xf>
    <xf numFmtId="41" fontId="19" fillId="2" borderId="13" xfId="1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41" fontId="19" fillId="2" borderId="8" xfId="1" applyFont="1" applyFill="1" applyBorder="1" applyAlignment="1">
      <alignment horizontal="center" vertical="center" wrapText="1"/>
    </xf>
    <xf numFmtId="41" fontId="19" fillId="2" borderId="9" xfId="1" applyFont="1" applyFill="1" applyBorder="1" applyAlignment="1">
      <alignment horizontal="center" vertical="center" wrapText="1"/>
    </xf>
    <xf numFmtId="0" fontId="20" fillId="0" borderId="14" xfId="0" quotePrefix="1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20" fillId="0" borderId="11" xfId="0" quotePrefix="1" applyFont="1" applyBorder="1" applyAlignment="1">
      <alignment horizontal="left" vertical="top" wrapText="1"/>
    </xf>
    <xf numFmtId="0" fontId="20" fillId="0" borderId="0" xfId="0" quotePrefix="1" applyFont="1" applyAlignment="1">
      <alignment horizontal="left" vertical="top" wrapText="1"/>
    </xf>
    <xf numFmtId="39" fontId="20" fillId="0" borderId="14" xfId="0" applyNumberFormat="1" applyFont="1" applyBorder="1" applyAlignment="1">
      <alignment horizontal="left" vertical="top" wrapText="1"/>
    </xf>
    <xf numFmtId="39" fontId="20" fillId="0" borderId="15" xfId="0" applyNumberFormat="1" applyFont="1" applyBorder="1" applyAlignment="1">
      <alignment horizontal="left" vertical="top" wrapText="1"/>
    </xf>
    <xf numFmtId="0" fontId="49" fillId="0" borderId="6" xfId="8" applyFont="1" applyBorder="1" applyAlignment="1">
      <alignment horizontal="left" vertical="top" wrapText="1"/>
    </xf>
    <xf numFmtId="0" fontId="49" fillId="0" borderId="45" xfId="8" applyFont="1" applyBorder="1" applyAlignment="1">
      <alignment horizontal="left" wrapText="1"/>
    </xf>
    <xf numFmtId="0" fontId="49" fillId="0" borderId="50" xfId="8" applyFont="1" applyBorder="1" applyAlignment="1">
      <alignment horizontal="left" wrapText="1"/>
    </xf>
    <xf numFmtId="0" fontId="32" fillId="0" borderId="45" xfId="8" applyFont="1" applyBorder="1" applyAlignment="1">
      <alignment horizontal="left" vertical="top" wrapText="1"/>
    </xf>
    <xf numFmtId="0" fontId="32" fillId="0" borderId="50" xfId="8" applyFont="1" applyBorder="1" applyAlignment="1">
      <alignment horizontal="left" vertical="top" wrapText="1"/>
    </xf>
    <xf numFmtId="0" fontId="50" fillId="0" borderId="57" xfId="8" applyFont="1" applyBorder="1" applyAlignment="1">
      <alignment horizontal="left" vertical="top" wrapText="1"/>
    </xf>
    <xf numFmtId="0" fontId="50" fillId="0" borderId="55" xfId="8" applyFont="1" applyBorder="1" applyAlignment="1">
      <alignment horizontal="left" vertical="top" wrapText="1"/>
    </xf>
    <xf numFmtId="0" fontId="50" fillId="0" borderId="56" xfId="8" applyFont="1" applyBorder="1" applyAlignment="1">
      <alignment horizontal="left" vertical="top" wrapText="1"/>
    </xf>
    <xf numFmtId="0" fontId="50" fillId="0" borderId="53" xfId="8" applyFont="1" applyBorder="1" applyAlignment="1">
      <alignment horizontal="left" vertical="top" wrapText="1"/>
    </xf>
    <xf numFmtId="0" fontId="50" fillId="0" borderId="51" xfId="8" applyFont="1" applyBorder="1" applyAlignment="1">
      <alignment horizontal="left" vertical="top" wrapText="1"/>
    </xf>
    <xf numFmtId="0" fontId="50" fillId="0" borderId="52" xfId="8" applyFont="1" applyBorder="1" applyAlignment="1">
      <alignment horizontal="left" vertical="top" wrapText="1"/>
    </xf>
    <xf numFmtId="0" fontId="50" fillId="0" borderId="45" xfId="8" applyFont="1" applyBorder="1" applyAlignment="1">
      <alignment horizontal="left" vertical="top" wrapText="1"/>
    </xf>
    <xf numFmtId="0" fontId="50" fillId="0" borderId="50" xfId="8" applyFont="1" applyBorder="1" applyAlignment="1">
      <alignment horizontal="left" vertical="top" wrapText="1"/>
    </xf>
    <xf numFmtId="0" fontId="50" fillId="0" borderId="46" xfId="8" applyFont="1" applyBorder="1" applyAlignment="1">
      <alignment horizontal="left" vertical="top" wrapText="1"/>
    </xf>
    <xf numFmtId="0" fontId="47" fillId="0" borderId="45" xfId="8" applyFont="1" applyBorder="1" applyAlignment="1">
      <alignment horizontal="left" vertical="top" wrapText="1"/>
    </xf>
    <xf numFmtId="0" fontId="47" fillId="0" borderId="50" xfId="8" applyFont="1" applyBorder="1" applyAlignment="1">
      <alignment horizontal="left" vertical="top" wrapText="1"/>
    </xf>
    <xf numFmtId="0" fontId="32" fillId="0" borderId="45" xfId="8" applyFont="1" applyBorder="1" applyAlignment="1">
      <alignment horizontal="left" wrapText="1"/>
    </xf>
    <xf numFmtId="0" fontId="32" fillId="0" borderId="50" xfId="8" applyFont="1" applyBorder="1" applyAlignment="1">
      <alignment horizontal="left" wrapText="1"/>
    </xf>
    <xf numFmtId="0" fontId="4" fillId="0" borderId="0" xfId="8" applyAlignment="1">
      <alignment horizontal="right"/>
    </xf>
    <xf numFmtId="0" fontId="36" fillId="0" borderId="0" xfId="8" applyFont="1" applyAlignment="1">
      <alignment horizontal="center"/>
    </xf>
    <xf numFmtId="0" fontId="15" fillId="0" borderId="2" xfId="8" applyFont="1" applyBorder="1" applyAlignment="1">
      <alignment horizontal="center" vertical="center"/>
    </xf>
    <xf numFmtId="0" fontId="15" fillId="0" borderId="4" xfId="8" applyFont="1" applyBorder="1" applyAlignment="1">
      <alignment horizontal="center" vertical="center"/>
    </xf>
    <xf numFmtId="0" fontId="15" fillId="0" borderId="3" xfId="8" applyFont="1" applyBorder="1" applyAlignment="1">
      <alignment horizontal="center" vertical="center"/>
    </xf>
  </cellXfs>
  <cellStyles count="14">
    <cellStyle name="Comma" xfId="2" builtinId="3"/>
    <cellStyle name="Comma [0]" xfId="1" builtinId="6"/>
    <cellStyle name="Comma [0] 2" xfId="4" xr:uid="{00000000-0005-0000-0000-000002000000}"/>
    <cellStyle name="Comma [0] 3" xfId="9" xr:uid="{00000000-0005-0000-0000-000003000000}"/>
    <cellStyle name="Comma 2" xfId="6" xr:uid="{00000000-0005-0000-0000-000004000000}"/>
    <cellStyle name="Comma 3" xfId="10" xr:uid="{00000000-0005-0000-0000-000005000000}"/>
    <cellStyle name="Normal" xfId="0" builtinId="0"/>
    <cellStyle name="Normal 2" xfId="3" xr:uid="{00000000-0005-0000-0000-000007000000}"/>
    <cellStyle name="Normal 2 2" xfId="5" xr:uid="{00000000-0005-0000-0000-000008000000}"/>
    <cellStyle name="Normal 2 2 2" xfId="13" xr:uid="{6422F2DA-91C4-4F8D-97B1-6049D922AC02}"/>
    <cellStyle name="Normal 2 3" xfId="11" xr:uid="{00000000-0005-0000-0000-000009000000}"/>
    <cellStyle name="Normal 2 4" xfId="12" xr:uid="{8E0305D2-0D9F-4336-A8DF-C73C4855162A}"/>
    <cellStyle name="Normal 3" xfId="8" xr:uid="{00000000-0005-0000-0000-00000A000000}"/>
    <cellStyle name="Normal 37" xfId="7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85725</xdr:rowOff>
    </xdr:from>
    <xdr:to>
      <xdr:col>0</xdr:col>
      <xdr:colOff>933450</xdr:colOff>
      <xdr:row>3</xdr:row>
      <xdr:rowOff>181528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85725"/>
          <a:ext cx="581025" cy="648253"/>
        </a:xfrm>
        <a:prstGeom prst="rect">
          <a:avLst/>
        </a:prstGeom>
      </xdr:spPr>
    </xdr:pic>
    <xdr:clientData/>
  </xdr:twoCellAnchor>
  <xdr:twoCellAnchor>
    <xdr:from>
      <xdr:col>2</xdr:col>
      <xdr:colOff>609600</xdr:colOff>
      <xdr:row>29</xdr:row>
      <xdr:rowOff>19050</xdr:rowOff>
    </xdr:from>
    <xdr:to>
      <xdr:col>5</xdr:col>
      <xdr:colOff>381000</xdr:colOff>
      <xdr:row>37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702050" y="5626100"/>
          <a:ext cx="2603500" cy="1463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50">
              <a:latin typeface="Arial Narrow" panose="020B0606020202030204" pitchFamily="34" charset="0"/>
            </a:rPr>
            <a:t>Padang, 31 Desember 2022</a:t>
          </a:r>
        </a:p>
        <a:p>
          <a:pPr algn="ctr"/>
          <a:r>
            <a:rPr lang="en-US" sz="1050" b="1">
              <a:latin typeface="Arial Narrow" panose="020B0606020202030204" pitchFamily="34" charset="0"/>
            </a:rPr>
            <a:t>Plh. INSPEKTUR </a:t>
          </a:r>
        </a:p>
        <a:p>
          <a:pPr algn="ctr"/>
          <a:endParaRPr lang="en-US" sz="1050">
            <a:latin typeface="Arial Narrow" panose="020B0606020202030204" pitchFamily="34" charset="0"/>
          </a:endParaRPr>
        </a:p>
        <a:p>
          <a:pPr algn="ctr"/>
          <a:endParaRPr lang="en-US" sz="1050">
            <a:latin typeface="Arial Narrow" panose="020B0606020202030204" pitchFamily="34" charset="0"/>
          </a:endParaRPr>
        </a:p>
        <a:p>
          <a:pPr algn="ctr"/>
          <a:endParaRPr lang="en-US" sz="1050">
            <a:latin typeface="Arial Narrow" panose="020B0606020202030204" pitchFamily="34" charset="0"/>
          </a:endParaRPr>
        </a:p>
        <a:p>
          <a:pPr algn="ctr"/>
          <a:r>
            <a:rPr lang="en-US" sz="1050" b="1">
              <a:latin typeface="Arial Narrow" panose="020B0606020202030204" pitchFamily="34" charset="0"/>
            </a:rPr>
            <a:t>DEVI KURNIA, S.H.,</a:t>
          </a:r>
          <a:r>
            <a:rPr lang="en-US" sz="1050" b="1" baseline="0">
              <a:latin typeface="Arial Narrow" panose="020B0606020202030204" pitchFamily="34" charset="0"/>
            </a:rPr>
            <a:t> M.M</a:t>
          </a:r>
          <a:endParaRPr lang="en-US" sz="1050" b="1">
            <a:latin typeface="Arial Narrow" panose="020B0606020202030204" pitchFamily="34" charset="0"/>
          </a:endParaRPr>
        </a:p>
        <a:p>
          <a:pPr algn="ctr"/>
          <a:r>
            <a:rPr lang="en-US" sz="1050">
              <a:latin typeface="Arial Narrow" panose="020B0606020202030204" pitchFamily="34" charset="0"/>
            </a:rPr>
            <a:t>Penata Utama Madya</a:t>
          </a:r>
        </a:p>
        <a:p>
          <a:pPr algn="ctr"/>
          <a:r>
            <a:rPr lang="en-US" sz="1050">
              <a:latin typeface="Arial Narrow" panose="020B0606020202030204" pitchFamily="34" charset="0"/>
            </a:rPr>
            <a:t>NIP. 19640707 199108 1</a:t>
          </a:r>
          <a:r>
            <a:rPr lang="en-US" sz="1050" baseline="0">
              <a:latin typeface="Arial Narrow" panose="020B0606020202030204" pitchFamily="34" charset="0"/>
            </a:rPr>
            <a:t> 001</a:t>
          </a:r>
          <a:endParaRPr lang="en-US" sz="1050">
            <a:latin typeface="Arial Narrow" panose="020B060602020203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412750</xdr:colOff>
      <xdr:row>9</xdr:row>
      <xdr:rowOff>146050</xdr:rowOff>
    </xdr:from>
    <xdr:ext cx="3585882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F72C65C-539B-4C2A-89A8-2F59FCD10070}"/>
            </a:ext>
          </a:extLst>
        </xdr:cNvPr>
        <xdr:cNvSpPr/>
      </xdr:nvSpPr>
      <xdr:spPr>
        <a:xfrm>
          <a:off x="4286250" y="1771650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688975</xdr:colOff>
      <xdr:row>8</xdr:row>
      <xdr:rowOff>130176</xdr:rowOff>
    </xdr:from>
    <xdr:ext cx="5080000" cy="1344663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5EBF168-EFEB-4CEC-BBA6-8F71DE33247C}"/>
            </a:ext>
          </a:extLst>
        </xdr:cNvPr>
        <xdr:cNvSpPr/>
      </xdr:nvSpPr>
      <xdr:spPr>
        <a:xfrm>
          <a:off x="3006725" y="1704976"/>
          <a:ext cx="5080000" cy="134466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80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97220</xdr:colOff>
      <xdr:row>7</xdr:row>
      <xdr:rowOff>174749</xdr:rowOff>
    </xdr:from>
    <xdr:ext cx="3585882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9611FE39-5753-4FFA-9DC0-52FCEB527B7A}"/>
            </a:ext>
          </a:extLst>
        </xdr:cNvPr>
        <xdr:cNvSpPr/>
      </xdr:nvSpPr>
      <xdr:spPr>
        <a:xfrm>
          <a:off x="2770570" y="1647949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493059</xdr:colOff>
      <xdr:row>8</xdr:row>
      <xdr:rowOff>0</xdr:rowOff>
    </xdr:from>
    <xdr:ext cx="5080000" cy="1031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80D35E9-2277-4538-B765-1925C137540F}"/>
            </a:ext>
          </a:extLst>
        </xdr:cNvPr>
        <xdr:cNvSpPr/>
      </xdr:nvSpPr>
      <xdr:spPr>
        <a:xfrm>
          <a:off x="2791759" y="1670050"/>
          <a:ext cx="5080000" cy="1031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60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492125</xdr:colOff>
      <xdr:row>7</xdr:row>
      <xdr:rowOff>95250</xdr:rowOff>
    </xdr:from>
    <xdr:ext cx="3585882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B9E3499-566A-4AF1-8AE0-B6DA6DD66B44}"/>
            </a:ext>
          </a:extLst>
        </xdr:cNvPr>
        <xdr:cNvSpPr/>
      </xdr:nvSpPr>
      <xdr:spPr>
        <a:xfrm>
          <a:off x="2835275" y="1854200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1175159</xdr:colOff>
      <xdr:row>14</xdr:row>
      <xdr:rowOff>66675</xdr:rowOff>
    </xdr:from>
    <xdr:ext cx="6016215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F33DDF-BA47-4504-BE16-BE01CEB4ADB3}"/>
            </a:ext>
          </a:extLst>
        </xdr:cNvPr>
        <xdr:cNvSpPr/>
      </xdr:nvSpPr>
      <xdr:spPr>
        <a:xfrm>
          <a:off x="3162709" y="2657475"/>
          <a:ext cx="601621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940296</xdr:colOff>
      <xdr:row>12</xdr:row>
      <xdr:rowOff>39144</xdr:rowOff>
    </xdr:from>
    <xdr:ext cx="6016215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F85E8F0-54FC-4B47-8E13-0293F65D1BCF}"/>
            </a:ext>
          </a:extLst>
        </xdr:cNvPr>
        <xdr:cNvSpPr/>
      </xdr:nvSpPr>
      <xdr:spPr>
        <a:xfrm>
          <a:off x="3607296" y="2261644"/>
          <a:ext cx="601621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209176</xdr:colOff>
      <xdr:row>166</xdr:row>
      <xdr:rowOff>74706</xdr:rowOff>
    </xdr:from>
    <xdr:to>
      <xdr:col>8</xdr:col>
      <xdr:colOff>552824</xdr:colOff>
      <xdr:row>176</xdr:row>
      <xdr:rowOff>63500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SpPr txBox="1"/>
      </xdr:nvSpPr>
      <xdr:spPr>
        <a:xfrm>
          <a:off x="6660776" y="26782806"/>
          <a:ext cx="2648698" cy="183029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200"/>
            <a:t>Padang, 31 Desember 2022</a:t>
          </a:r>
        </a:p>
        <a:p>
          <a:pPr algn="ctr"/>
          <a:r>
            <a:rPr lang="en-US" sz="1200"/>
            <a:t>Plh. INSPEKTUR</a:t>
          </a:r>
        </a:p>
        <a:p>
          <a:endParaRPr lang="en-US" sz="1200"/>
        </a:p>
        <a:p>
          <a:endParaRPr lang="en-US" sz="1200"/>
        </a:p>
        <a:p>
          <a:endParaRPr lang="en-US" sz="1200"/>
        </a:p>
        <a:p>
          <a:pPr algn="ctr"/>
          <a:r>
            <a:rPr lang="en-US" sz="1200" b="1"/>
            <a:t>DEVI</a:t>
          </a:r>
          <a:r>
            <a:rPr lang="en-US" sz="1200" b="1" baseline="0"/>
            <a:t> KURNIA, S.H, M.M</a:t>
          </a:r>
        </a:p>
        <a:p>
          <a:pPr algn="ctr"/>
          <a:r>
            <a:rPr lang="en-US" sz="1200" baseline="0"/>
            <a:t>Pembina Utama Madya</a:t>
          </a:r>
        </a:p>
        <a:p>
          <a:pPr algn="ctr"/>
          <a:r>
            <a:rPr lang="en-US" sz="1200" baseline="0"/>
            <a:t>NIP. 1964 0707 199108 1 001</a:t>
          </a:r>
          <a:endParaRPr lang="en-US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47625</xdr:rowOff>
    </xdr:from>
    <xdr:to>
      <xdr:col>1</xdr:col>
      <xdr:colOff>355600</xdr:colOff>
      <xdr:row>3</xdr:row>
      <xdr:rowOff>149778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47625"/>
          <a:ext cx="581025" cy="673653"/>
        </a:xfrm>
        <a:prstGeom prst="rect">
          <a:avLst/>
        </a:prstGeom>
      </xdr:spPr>
    </xdr:pic>
    <xdr:clientData/>
  </xdr:twoCellAnchor>
  <xdr:twoCellAnchor>
    <xdr:from>
      <xdr:col>2</xdr:col>
      <xdr:colOff>1060450</xdr:colOff>
      <xdr:row>24</xdr:row>
      <xdr:rowOff>133350</xdr:rowOff>
    </xdr:from>
    <xdr:to>
      <xdr:col>5</xdr:col>
      <xdr:colOff>263898</xdr:colOff>
      <xdr:row>34</xdr:row>
      <xdr:rowOff>41275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517900" y="4838700"/>
          <a:ext cx="2683248" cy="156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50">
              <a:latin typeface="+mn-lt"/>
            </a:rPr>
            <a:t>Padang, 31 Desember 2022</a:t>
          </a:r>
        </a:p>
        <a:p>
          <a:pPr algn="ctr"/>
          <a:r>
            <a:rPr lang="en-US" sz="1050" b="1">
              <a:latin typeface="+mn-lt"/>
            </a:rPr>
            <a:t>Plh. INSPEKTUR </a:t>
          </a: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r>
            <a:rPr lang="en-US" sz="1050" b="1">
              <a:latin typeface="+mn-lt"/>
            </a:rPr>
            <a:t>DEVI KURNIA, S.H,.MM</a:t>
          </a:r>
        </a:p>
        <a:p>
          <a:pPr algn="ctr"/>
          <a:r>
            <a:rPr lang="en-US" sz="1050">
              <a:latin typeface="+mn-lt"/>
            </a:rPr>
            <a:t>Pembina Utama</a:t>
          </a:r>
          <a:r>
            <a:rPr lang="en-US" sz="1050" baseline="0">
              <a:latin typeface="+mn-lt"/>
            </a:rPr>
            <a:t> Madya</a:t>
          </a:r>
          <a:endParaRPr lang="en-US" sz="1050">
            <a:latin typeface="+mn-lt"/>
          </a:endParaRPr>
        </a:p>
        <a:p>
          <a:pPr algn="ctr"/>
          <a:r>
            <a:rPr lang="en-US" sz="1050">
              <a:latin typeface="+mn-lt"/>
            </a:rPr>
            <a:t>NIP. 19640707 199108 1 001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85725</xdr:rowOff>
    </xdr:from>
    <xdr:to>
      <xdr:col>0</xdr:col>
      <xdr:colOff>857250</xdr:colOff>
      <xdr:row>3</xdr:row>
      <xdr:rowOff>168828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5" y="85725"/>
          <a:ext cx="581025" cy="673653"/>
        </a:xfrm>
        <a:prstGeom prst="rect">
          <a:avLst/>
        </a:prstGeom>
      </xdr:spPr>
    </xdr:pic>
    <xdr:clientData/>
  </xdr:twoCellAnchor>
  <xdr:twoCellAnchor>
    <xdr:from>
      <xdr:col>1</xdr:col>
      <xdr:colOff>6350</xdr:colOff>
      <xdr:row>56</xdr:row>
      <xdr:rowOff>9525</xdr:rowOff>
    </xdr:from>
    <xdr:to>
      <xdr:col>2</xdr:col>
      <xdr:colOff>1279898</xdr:colOff>
      <xdr:row>64</xdr:row>
      <xdr:rowOff>101600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2882900" y="10467975"/>
          <a:ext cx="2683248" cy="156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50">
              <a:latin typeface="+mn-lt"/>
            </a:rPr>
            <a:t>Padang, 31 Desember 2022</a:t>
          </a:r>
        </a:p>
        <a:p>
          <a:pPr algn="ctr"/>
          <a:r>
            <a:rPr lang="en-US" sz="1050" b="1">
              <a:latin typeface="+mn-lt"/>
            </a:rPr>
            <a:t>Plh. INSPEKTUR </a:t>
          </a: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r>
            <a:rPr lang="en-US" sz="1050" b="1">
              <a:latin typeface="+mn-lt"/>
            </a:rPr>
            <a:t>DEVI KURNIA, S.H,.MM</a:t>
          </a:r>
        </a:p>
        <a:p>
          <a:pPr algn="ctr"/>
          <a:r>
            <a:rPr lang="en-US" sz="1050">
              <a:latin typeface="+mn-lt"/>
            </a:rPr>
            <a:t>Pembina Utama</a:t>
          </a:r>
          <a:r>
            <a:rPr lang="en-US" sz="1050" baseline="0">
              <a:latin typeface="+mn-lt"/>
            </a:rPr>
            <a:t> Madya</a:t>
          </a:r>
          <a:endParaRPr lang="en-US" sz="1050">
            <a:latin typeface="+mn-lt"/>
          </a:endParaRPr>
        </a:p>
        <a:p>
          <a:pPr algn="ctr"/>
          <a:r>
            <a:rPr lang="en-US" sz="1050">
              <a:latin typeface="+mn-lt"/>
            </a:rPr>
            <a:t>NIP. 19640707 199108 1 001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390526</xdr:colOff>
      <xdr:row>0</xdr:row>
      <xdr:rowOff>95250</xdr:rowOff>
    </xdr:from>
    <xdr:to>
      <xdr:col>1</xdr:col>
      <xdr:colOff>381953</xdr:colOff>
      <xdr:row>4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6" y="95250"/>
          <a:ext cx="591502" cy="685800"/>
        </a:xfrm>
        <a:prstGeom prst="rect">
          <a:avLst/>
        </a:prstGeom>
      </xdr:spPr>
    </xdr:pic>
    <xdr:clientData/>
  </xdr:twoCellAnchor>
  <xdr:twoCellAnchor>
    <xdr:from>
      <xdr:col>2</xdr:col>
      <xdr:colOff>133350</xdr:colOff>
      <xdr:row>13</xdr:row>
      <xdr:rowOff>171450</xdr:rowOff>
    </xdr:from>
    <xdr:to>
      <xdr:col>4</xdr:col>
      <xdr:colOff>1089398</xdr:colOff>
      <xdr:row>22</xdr:row>
      <xdr:rowOff>79375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2959100" y="2495550"/>
          <a:ext cx="2683248" cy="156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50">
              <a:latin typeface="+mn-lt"/>
            </a:rPr>
            <a:t>Padang, 31 Desember 2022</a:t>
          </a:r>
        </a:p>
        <a:p>
          <a:pPr algn="ctr"/>
          <a:r>
            <a:rPr lang="en-US" sz="1050" b="1">
              <a:latin typeface="+mn-lt"/>
            </a:rPr>
            <a:t>Plh. INSPEKTUR </a:t>
          </a: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endParaRPr lang="en-US" sz="1050">
            <a:latin typeface="+mn-lt"/>
          </a:endParaRPr>
        </a:p>
        <a:p>
          <a:pPr algn="ctr"/>
          <a:r>
            <a:rPr lang="en-US" sz="1050" b="1">
              <a:latin typeface="+mn-lt"/>
            </a:rPr>
            <a:t>DEVI KURNIA, S.H,.MM</a:t>
          </a:r>
        </a:p>
        <a:p>
          <a:pPr algn="ctr"/>
          <a:r>
            <a:rPr lang="en-US" sz="1050">
              <a:latin typeface="+mn-lt"/>
            </a:rPr>
            <a:t>Pembina Utama</a:t>
          </a:r>
          <a:r>
            <a:rPr lang="en-US" sz="1050" baseline="0">
              <a:latin typeface="+mn-lt"/>
            </a:rPr>
            <a:t> Madya</a:t>
          </a:r>
          <a:endParaRPr lang="en-US" sz="1050">
            <a:latin typeface="+mn-lt"/>
          </a:endParaRPr>
        </a:p>
        <a:p>
          <a:pPr algn="ctr"/>
          <a:r>
            <a:rPr lang="en-US" sz="1050">
              <a:latin typeface="+mn-lt"/>
            </a:rPr>
            <a:t>NIP. 19640707 199108 1 001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319368</xdr:colOff>
      <xdr:row>7</xdr:row>
      <xdr:rowOff>36959</xdr:rowOff>
    </xdr:from>
    <xdr:ext cx="3585882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1CAE689-E31D-48B1-841B-49C388036B9D}"/>
            </a:ext>
          </a:extLst>
        </xdr:cNvPr>
        <xdr:cNvSpPr/>
      </xdr:nvSpPr>
      <xdr:spPr>
        <a:xfrm>
          <a:off x="2554568" y="1338709"/>
          <a:ext cx="3585882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1190625</xdr:colOff>
      <xdr:row>11</xdr:row>
      <xdr:rowOff>164043</xdr:rowOff>
    </xdr:from>
    <xdr:ext cx="4466167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4A528B9-7855-4F20-8997-D4E33A0E571F}"/>
            </a:ext>
          </a:extLst>
        </xdr:cNvPr>
        <xdr:cNvSpPr/>
      </xdr:nvSpPr>
      <xdr:spPr>
        <a:xfrm>
          <a:off x="3286125" y="2202393"/>
          <a:ext cx="446616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60262</xdr:colOff>
      <xdr:row>11</xdr:row>
      <xdr:rowOff>125090</xdr:rowOff>
    </xdr:from>
    <xdr:ext cx="4270197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D392051-983B-4BF4-93D4-3CC0E7B6A93D}"/>
            </a:ext>
          </a:extLst>
        </xdr:cNvPr>
        <xdr:cNvSpPr/>
      </xdr:nvSpPr>
      <xdr:spPr>
        <a:xfrm>
          <a:off x="2644712" y="2372990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2060512</xdr:colOff>
      <xdr:row>11</xdr:row>
      <xdr:rowOff>70661</xdr:rowOff>
    </xdr:from>
    <xdr:ext cx="4270197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DB8DF68-9844-452A-84D2-37B0DF186654}"/>
            </a:ext>
          </a:extLst>
        </xdr:cNvPr>
        <xdr:cNvSpPr/>
      </xdr:nvSpPr>
      <xdr:spPr>
        <a:xfrm>
          <a:off x="2390712" y="2318561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1324721</xdr:colOff>
      <xdr:row>12</xdr:row>
      <xdr:rowOff>4607</xdr:rowOff>
    </xdr:from>
    <xdr:ext cx="4270197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F351B1F-109E-4F00-96C1-AB14ED7CFB83}"/>
            </a:ext>
          </a:extLst>
        </xdr:cNvPr>
        <xdr:cNvSpPr/>
      </xdr:nvSpPr>
      <xdr:spPr>
        <a:xfrm>
          <a:off x="1781921" y="2423957"/>
          <a:ext cx="427019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2">
                  <a:lumMod val="750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N I H I 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M47"/>
  <sheetViews>
    <sheetView view="pageBreakPreview" topLeftCell="A28" zoomScale="80" zoomScaleNormal="100" zoomScaleSheetLayoutView="80" workbookViewId="0">
      <selection activeCell="A33" sqref="A33"/>
    </sheetView>
  </sheetViews>
  <sheetFormatPr defaultColWidth="9.1796875" defaultRowHeight="14.5" x14ac:dyDescent="0.35"/>
  <cols>
    <col min="1" max="1" width="27.81640625" customWidth="1"/>
    <col min="2" max="3" width="16.453125" style="700" bestFit="1" customWidth="1"/>
    <col min="4" max="4" width="6.54296875" style="81" customWidth="1"/>
    <col min="5" max="5" width="17.54296875" style="700" customWidth="1"/>
    <col min="6" max="6" width="9.54296875" customWidth="1"/>
    <col min="10" max="13" width="9.1796875" style="81"/>
  </cols>
  <sheetData>
    <row r="1" spans="1:13" x14ac:dyDescent="0.35">
      <c r="A1" s="734" t="s">
        <v>119</v>
      </c>
      <c r="B1" s="734"/>
      <c r="C1" s="734"/>
      <c r="D1" s="734"/>
      <c r="E1" s="734"/>
      <c r="F1" s="734"/>
      <c r="H1" s="699"/>
      <c r="J1" s="79"/>
      <c r="K1" s="79"/>
      <c r="L1" s="79"/>
      <c r="M1" s="79"/>
    </row>
    <row r="2" spans="1:13" x14ac:dyDescent="0.35">
      <c r="A2" s="734" t="s">
        <v>154</v>
      </c>
      <c r="B2" s="734"/>
      <c r="C2" s="734"/>
      <c r="D2" s="734"/>
      <c r="E2" s="734"/>
      <c r="F2" s="734"/>
      <c r="H2" s="699"/>
      <c r="J2" s="79"/>
      <c r="K2" s="79"/>
      <c r="L2" s="79"/>
      <c r="M2" s="79"/>
    </row>
    <row r="3" spans="1:13" x14ac:dyDescent="0.35">
      <c r="A3" s="734" t="s">
        <v>161</v>
      </c>
      <c r="B3" s="734"/>
      <c r="C3" s="734"/>
      <c r="D3" s="734"/>
      <c r="E3" s="734"/>
      <c r="F3" s="734"/>
      <c r="H3" s="699"/>
      <c r="J3" s="79"/>
      <c r="K3" s="79"/>
      <c r="L3" s="79"/>
      <c r="M3" s="79"/>
    </row>
    <row r="4" spans="1:13" x14ac:dyDescent="0.35">
      <c r="A4" s="734" t="s">
        <v>611</v>
      </c>
      <c r="B4" s="734"/>
      <c r="C4" s="734"/>
      <c r="D4" s="734"/>
      <c r="E4" s="734"/>
      <c r="F4" s="734"/>
      <c r="H4" s="699"/>
      <c r="J4" s="79"/>
      <c r="K4" s="79"/>
      <c r="L4" s="79"/>
      <c r="M4" s="79"/>
    </row>
    <row r="5" spans="1:13" x14ac:dyDescent="0.35">
      <c r="A5" s="80"/>
      <c r="H5" s="701"/>
      <c r="J5" s="79"/>
      <c r="K5" s="79"/>
      <c r="L5" s="79"/>
      <c r="M5" s="79"/>
    </row>
    <row r="6" spans="1:13" x14ac:dyDescent="0.35">
      <c r="A6" s="735" t="s">
        <v>31</v>
      </c>
      <c r="B6" s="737" t="s">
        <v>683</v>
      </c>
      <c r="C6" s="739" t="s">
        <v>491</v>
      </c>
      <c r="D6" s="740"/>
      <c r="E6" s="741" t="s">
        <v>162</v>
      </c>
      <c r="F6" s="743" t="s">
        <v>72</v>
      </c>
      <c r="H6" s="702"/>
      <c r="I6" s="702"/>
      <c r="J6" s="82"/>
      <c r="K6" s="82"/>
      <c r="L6" s="82"/>
      <c r="M6" s="82"/>
    </row>
    <row r="7" spans="1:13" x14ac:dyDescent="0.35">
      <c r="A7" s="736"/>
      <c r="B7" s="738"/>
      <c r="C7" s="703" t="s">
        <v>3</v>
      </c>
      <c r="D7" s="83" t="s">
        <v>92</v>
      </c>
      <c r="E7" s="742"/>
      <c r="F7" s="743"/>
      <c r="H7" s="702"/>
      <c r="I7" s="702"/>
      <c r="J7" s="82"/>
      <c r="K7" s="82"/>
      <c r="L7" s="82"/>
      <c r="M7" s="82"/>
    </row>
    <row r="8" spans="1:13" ht="15.75" customHeight="1" x14ac:dyDescent="0.35">
      <c r="A8" s="84" t="s">
        <v>93</v>
      </c>
      <c r="B8" s="704"/>
      <c r="C8" s="704"/>
      <c r="D8" s="85"/>
      <c r="E8" s="704"/>
      <c r="F8" s="10"/>
      <c r="H8" s="705"/>
      <c r="I8" s="705"/>
      <c r="J8" s="86"/>
      <c r="K8" s="86"/>
      <c r="L8" s="86"/>
      <c r="M8" s="86"/>
    </row>
    <row r="9" spans="1:13" ht="15.75" customHeight="1" x14ac:dyDescent="0.35">
      <c r="A9" s="84" t="s">
        <v>163</v>
      </c>
      <c r="B9" s="692"/>
      <c r="C9" s="692"/>
      <c r="D9" s="87"/>
      <c r="E9" s="692"/>
      <c r="F9" s="10"/>
      <c r="H9" s="705"/>
      <c r="I9" s="705"/>
      <c r="J9" s="88"/>
      <c r="K9" s="88"/>
      <c r="L9" s="88"/>
      <c r="M9" s="88"/>
    </row>
    <row r="10" spans="1:13" ht="15.75" customHeight="1" x14ac:dyDescent="0.35">
      <c r="A10" s="89" t="s">
        <v>8</v>
      </c>
      <c r="B10" s="692">
        <v>0</v>
      </c>
      <c r="C10" s="692">
        <v>0</v>
      </c>
      <c r="D10" s="90">
        <v>0</v>
      </c>
      <c r="E10" s="692">
        <v>0</v>
      </c>
      <c r="F10" s="10"/>
      <c r="H10" s="91"/>
      <c r="I10" s="91"/>
      <c r="J10" s="88"/>
      <c r="K10" s="88"/>
      <c r="L10" s="88"/>
      <c r="M10" s="88"/>
    </row>
    <row r="11" spans="1:13" ht="15.75" customHeight="1" x14ac:dyDescent="0.35">
      <c r="A11" s="89" t="s">
        <v>9</v>
      </c>
      <c r="B11" s="692">
        <v>0</v>
      </c>
      <c r="C11" s="692">
        <v>0</v>
      </c>
      <c r="D11" s="90">
        <v>0</v>
      </c>
      <c r="E11" s="692">
        <v>0</v>
      </c>
      <c r="F11" s="10"/>
      <c r="H11" s="91"/>
      <c r="I11" s="91"/>
      <c r="J11" s="88"/>
      <c r="K11" s="88"/>
      <c r="L11" s="88"/>
      <c r="M11" s="88"/>
    </row>
    <row r="12" spans="1:13" ht="15.75" customHeight="1" x14ac:dyDescent="0.35">
      <c r="A12" s="89" t="s">
        <v>164</v>
      </c>
      <c r="B12" s="692">
        <v>0</v>
      </c>
      <c r="C12" s="692">
        <v>0</v>
      </c>
      <c r="D12" s="90">
        <v>0</v>
      </c>
      <c r="E12" s="692">
        <v>0</v>
      </c>
      <c r="F12" s="10"/>
      <c r="H12" s="91"/>
      <c r="I12" s="91"/>
      <c r="J12" s="88"/>
      <c r="K12" s="88"/>
      <c r="L12" s="88"/>
      <c r="M12" s="88"/>
    </row>
    <row r="13" spans="1:13" ht="15.75" customHeight="1" x14ac:dyDescent="0.35">
      <c r="A13" s="92" t="s">
        <v>111</v>
      </c>
      <c r="B13" s="691">
        <f>SUM(B10:B12)</f>
        <v>0</v>
      </c>
      <c r="C13" s="691">
        <f>SUM(C10:C12)</f>
        <v>0</v>
      </c>
      <c r="D13" s="90">
        <v>0</v>
      </c>
      <c r="E13" s="691">
        <f>SUM(E10:E12)</f>
        <v>0</v>
      </c>
      <c r="F13" s="10"/>
      <c r="H13" s="94"/>
      <c r="I13" s="94"/>
      <c r="J13" s="95"/>
      <c r="K13" s="95"/>
      <c r="L13" s="88"/>
      <c r="M13" s="88"/>
    </row>
    <row r="14" spans="1:13" ht="15.75" customHeight="1" x14ac:dyDescent="0.35">
      <c r="A14" s="92" t="s">
        <v>165</v>
      </c>
      <c r="B14" s="691">
        <f>B13</f>
        <v>0</v>
      </c>
      <c r="C14" s="691">
        <f>C13</f>
        <v>0</v>
      </c>
      <c r="D14" s="90">
        <v>0</v>
      </c>
      <c r="E14" s="691">
        <f>E13</f>
        <v>0</v>
      </c>
      <c r="F14" s="10"/>
      <c r="H14" s="705"/>
      <c r="I14" s="705"/>
      <c r="J14" s="88"/>
      <c r="K14" s="88"/>
      <c r="L14" s="88"/>
      <c r="M14" s="88"/>
    </row>
    <row r="15" spans="1:13" ht="15.75" customHeight="1" x14ac:dyDescent="0.35">
      <c r="A15" s="84" t="s">
        <v>98</v>
      </c>
      <c r="B15" s="692"/>
      <c r="C15" s="692"/>
      <c r="D15" s="90">
        <v>0</v>
      </c>
      <c r="E15" s="692"/>
      <c r="F15" s="10"/>
      <c r="H15" s="705"/>
      <c r="I15" s="705"/>
      <c r="J15" s="95"/>
      <c r="K15" s="95"/>
      <c r="L15" s="96"/>
      <c r="M15" s="95"/>
    </row>
    <row r="16" spans="1:13" ht="15.75" customHeight="1" x14ac:dyDescent="0.35">
      <c r="A16" s="84" t="s">
        <v>99</v>
      </c>
      <c r="B16" s="692"/>
      <c r="C16" s="692"/>
      <c r="D16" s="90">
        <v>0</v>
      </c>
      <c r="E16" s="692"/>
      <c r="F16" s="10"/>
      <c r="H16" s="91"/>
      <c r="I16" s="91"/>
      <c r="J16" s="88"/>
      <c r="K16" s="88"/>
      <c r="L16" s="96"/>
      <c r="M16" s="95"/>
    </row>
    <row r="17" spans="1:13" ht="15.75" customHeight="1" x14ac:dyDescent="0.35">
      <c r="A17" s="89" t="s">
        <v>47</v>
      </c>
      <c r="B17" s="692">
        <v>11774756652</v>
      </c>
      <c r="C17" s="692">
        <v>11599580403</v>
      </c>
      <c r="D17" s="90">
        <f>C17/B17*100</f>
        <v>98.512272871726438</v>
      </c>
      <c r="E17" s="692">
        <f>B17-C17</f>
        <v>175176249</v>
      </c>
      <c r="F17" s="10"/>
      <c r="H17" s="705"/>
      <c r="I17" s="705"/>
      <c r="J17" s="95"/>
      <c r="K17" s="95"/>
      <c r="L17" s="96"/>
      <c r="M17" s="95"/>
    </row>
    <row r="18" spans="1:13" ht="15.75" customHeight="1" x14ac:dyDescent="0.35">
      <c r="A18" s="89" t="s">
        <v>17</v>
      </c>
      <c r="B18" s="692">
        <v>9413078485</v>
      </c>
      <c r="C18" s="692">
        <v>9198533818.7999992</v>
      </c>
      <c r="D18" s="90">
        <f>C18/B18*100</f>
        <v>97.720781075586657</v>
      </c>
      <c r="E18" s="692">
        <f>B18-C18</f>
        <v>214544666.20000076</v>
      </c>
      <c r="F18" s="10"/>
      <c r="H18" s="91"/>
      <c r="I18" s="91"/>
      <c r="J18" s="88"/>
      <c r="K18" s="88"/>
      <c r="L18" s="96"/>
      <c r="M18" s="95"/>
    </row>
    <row r="19" spans="1:13" ht="15.75" customHeight="1" x14ac:dyDescent="0.35">
      <c r="A19" s="92" t="s">
        <v>166</v>
      </c>
      <c r="B19" s="691">
        <f>SUM(B17:B18)</f>
        <v>21187835137</v>
      </c>
      <c r="C19" s="706">
        <f>SUM(C17:C18)</f>
        <v>20798114221.799999</v>
      </c>
      <c r="D19" s="97">
        <f>C19/B19*100</f>
        <v>98.160638344219336</v>
      </c>
      <c r="E19" s="691">
        <f>SUM(E17:E18)</f>
        <v>389720915.20000076</v>
      </c>
      <c r="F19" s="10"/>
      <c r="H19" s="91"/>
      <c r="I19" s="91"/>
      <c r="J19" s="88"/>
      <c r="K19" s="88"/>
      <c r="L19" s="96"/>
      <c r="M19" s="95"/>
    </row>
    <row r="20" spans="1:13" ht="15.75" customHeight="1" x14ac:dyDescent="0.35">
      <c r="A20" s="84" t="s">
        <v>101</v>
      </c>
      <c r="B20" s="692"/>
      <c r="C20" s="707"/>
      <c r="D20" s="90">
        <v>0</v>
      </c>
      <c r="E20" s="692"/>
      <c r="F20" s="10"/>
      <c r="H20" s="91"/>
      <c r="I20" s="91"/>
      <c r="J20" s="88"/>
      <c r="K20" s="88"/>
      <c r="L20" s="96"/>
      <c r="M20" s="95"/>
    </row>
    <row r="21" spans="1:13" ht="15.75" customHeight="1" x14ac:dyDescent="0.35">
      <c r="A21" s="89" t="s">
        <v>102</v>
      </c>
      <c r="B21" s="692">
        <v>0</v>
      </c>
      <c r="C21" s="707">
        <v>0</v>
      </c>
      <c r="D21" s="90">
        <v>0</v>
      </c>
      <c r="E21" s="692">
        <v>0</v>
      </c>
      <c r="F21" s="10"/>
      <c r="H21" s="94"/>
      <c r="I21" s="94"/>
      <c r="J21" s="95"/>
      <c r="K21" s="95"/>
      <c r="L21" s="96"/>
      <c r="M21" s="95"/>
    </row>
    <row r="22" spans="1:13" ht="15.75" customHeight="1" x14ac:dyDescent="0.35">
      <c r="A22" s="98" t="s">
        <v>167</v>
      </c>
      <c r="B22" s="692">
        <v>372873100</v>
      </c>
      <c r="C22" s="692">
        <v>368926150</v>
      </c>
      <c r="D22" s="90">
        <f>C22/B22*100</f>
        <v>98.941476336051053</v>
      </c>
      <c r="E22" s="692">
        <f>B22-C22</f>
        <v>3946950</v>
      </c>
      <c r="F22" s="10"/>
      <c r="H22" s="94"/>
      <c r="I22" s="94"/>
      <c r="J22" s="95"/>
      <c r="K22" s="95"/>
      <c r="L22" s="96"/>
      <c r="M22" s="95"/>
    </row>
    <row r="23" spans="1:13" ht="15.75" customHeight="1" x14ac:dyDescent="0.35">
      <c r="A23" s="98" t="s">
        <v>104</v>
      </c>
      <c r="B23" s="692">
        <v>0</v>
      </c>
      <c r="C23" s="707">
        <v>0</v>
      </c>
      <c r="D23" s="90">
        <v>0</v>
      </c>
      <c r="E23" s="692">
        <v>0</v>
      </c>
      <c r="F23" s="10"/>
      <c r="J23" s="79"/>
      <c r="K23" s="79"/>
      <c r="L23" s="79"/>
      <c r="M23" s="79"/>
    </row>
    <row r="24" spans="1:13" ht="15.75" customHeight="1" x14ac:dyDescent="0.35">
      <c r="A24" s="98" t="s">
        <v>168</v>
      </c>
      <c r="B24" s="692">
        <v>0</v>
      </c>
      <c r="C24" s="707">
        <v>0</v>
      </c>
      <c r="D24" s="90">
        <v>0</v>
      </c>
      <c r="E24" s="692">
        <v>0</v>
      </c>
      <c r="F24" s="10"/>
      <c r="J24" s="79"/>
      <c r="K24" s="79"/>
      <c r="L24" s="79"/>
      <c r="M24" s="79"/>
    </row>
    <row r="25" spans="1:13" ht="15.75" customHeight="1" x14ac:dyDescent="0.35">
      <c r="A25" s="89" t="s">
        <v>106</v>
      </c>
      <c r="B25" s="692">
        <v>3000000</v>
      </c>
      <c r="C25" s="707">
        <v>2972826</v>
      </c>
      <c r="D25" s="90">
        <f>C25/B25*100</f>
        <v>99.094200000000001</v>
      </c>
      <c r="E25" s="692">
        <f>B25-C25</f>
        <v>27174</v>
      </c>
      <c r="F25" s="10"/>
      <c r="J25" s="79"/>
      <c r="K25" s="79"/>
      <c r="L25" s="79"/>
      <c r="M25" s="79"/>
    </row>
    <row r="26" spans="1:13" ht="15.75" customHeight="1" x14ac:dyDescent="0.35">
      <c r="A26" s="92" t="s">
        <v>169</v>
      </c>
      <c r="B26" s="691">
        <f>SUM(B21:B25)</f>
        <v>375873100</v>
      </c>
      <c r="C26" s="691">
        <f>SUM(C21:C25)</f>
        <v>371898976</v>
      </c>
      <c r="D26" s="97">
        <f>C26/B26*100</f>
        <v>98.942695287319054</v>
      </c>
      <c r="E26" s="691">
        <f>SUM(E21:E25)</f>
        <v>3974124</v>
      </c>
      <c r="F26" s="10"/>
      <c r="J26" s="79"/>
      <c r="K26" s="79"/>
      <c r="L26" s="79"/>
      <c r="M26" s="79"/>
    </row>
    <row r="27" spans="1:13" ht="15.75" customHeight="1" x14ac:dyDescent="0.35">
      <c r="A27" s="92" t="s">
        <v>170</v>
      </c>
      <c r="B27" s="691">
        <f>B19+B26</f>
        <v>21563708237</v>
      </c>
      <c r="C27" s="691">
        <f>C19+C26</f>
        <v>21170013197.799999</v>
      </c>
      <c r="D27" s="97">
        <f>C27/B27*100</f>
        <v>98.174270237414547</v>
      </c>
      <c r="E27" s="691">
        <f>E19+E26</f>
        <v>393695039.20000076</v>
      </c>
      <c r="F27" s="10"/>
      <c r="J27" s="79"/>
      <c r="K27" s="79"/>
      <c r="L27" s="79"/>
      <c r="M27" s="79"/>
    </row>
    <row r="28" spans="1:13" ht="15.75" customHeight="1" x14ac:dyDescent="0.35">
      <c r="A28" s="92" t="s">
        <v>108</v>
      </c>
      <c r="B28" s="691">
        <f>B13-B27</f>
        <v>-21563708237</v>
      </c>
      <c r="C28" s="691">
        <f>C13-C27</f>
        <v>-21170013197.799999</v>
      </c>
      <c r="D28" s="97">
        <f>C28/B28*100</f>
        <v>98.174270237414547</v>
      </c>
      <c r="E28" s="691">
        <f>E13-E27</f>
        <v>-393695039.20000076</v>
      </c>
      <c r="F28" s="10"/>
      <c r="J28" s="79"/>
      <c r="K28" s="79"/>
      <c r="L28" s="79"/>
      <c r="M28" s="79"/>
    </row>
    <row r="29" spans="1:13" x14ac:dyDescent="0.35">
      <c r="J29" s="79"/>
      <c r="K29" s="79"/>
      <c r="L29" s="79"/>
      <c r="M29" s="79"/>
    </row>
    <row r="30" spans="1:13" x14ac:dyDescent="0.35">
      <c r="D30" s="744"/>
      <c r="E30" s="744"/>
      <c r="F30" s="708"/>
      <c r="J30" s="79"/>
      <c r="K30" s="79"/>
      <c r="L30" s="79"/>
      <c r="M30" s="79"/>
    </row>
    <row r="31" spans="1:13" x14ac:dyDescent="0.35">
      <c r="D31" s="745"/>
      <c r="E31" s="745"/>
      <c r="J31" s="79"/>
      <c r="K31" s="79"/>
      <c r="L31" s="79"/>
      <c r="M31" s="79"/>
    </row>
    <row r="32" spans="1:13" x14ac:dyDescent="0.35">
      <c r="D32" s="744"/>
      <c r="E32" s="744"/>
      <c r="J32" s="79"/>
      <c r="K32" s="79"/>
      <c r="L32" s="79"/>
      <c r="M32" s="79"/>
    </row>
    <row r="33" spans="2:13" x14ac:dyDescent="0.35">
      <c r="D33" s="1"/>
      <c r="E33" s="709"/>
      <c r="J33" s="79"/>
      <c r="K33" s="79"/>
      <c r="L33" s="79"/>
      <c r="M33" s="79"/>
    </row>
    <row r="34" spans="2:13" x14ac:dyDescent="0.35">
      <c r="D34" s="1"/>
      <c r="E34" s="709"/>
      <c r="J34" s="79"/>
      <c r="K34" s="79"/>
      <c r="L34" s="79"/>
      <c r="M34" s="79"/>
    </row>
    <row r="35" spans="2:13" x14ac:dyDescent="0.35">
      <c r="D35" s="1"/>
      <c r="E35" s="709"/>
      <c r="J35" s="79"/>
      <c r="K35" s="79"/>
      <c r="L35" s="79"/>
      <c r="M35" s="79"/>
    </row>
    <row r="36" spans="2:13" x14ac:dyDescent="0.35">
      <c r="D36" s="745"/>
      <c r="E36" s="745"/>
      <c r="J36" s="79"/>
      <c r="K36" s="79"/>
      <c r="L36" s="79"/>
      <c r="M36" s="79"/>
    </row>
    <row r="37" spans="2:13" x14ac:dyDescent="0.35">
      <c r="D37" s="4"/>
      <c r="E37" s="4"/>
      <c r="J37" s="79"/>
      <c r="K37" s="79"/>
      <c r="L37" s="79"/>
      <c r="M37" s="79"/>
    </row>
    <row r="38" spans="2:13" x14ac:dyDescent="0.35">
      <c r="D38" s="733"/>
      <c r="E38" s="733"/>
      <c r="J38" s="79"/>
      <c r="K38" s="79"/>
      <c r="L38" s="79"/>
      <c r="M38" s="79"/>
    </row>
    <row r="39" spans="2:13" x14ac:dyDescent="0.35">
      <c r="D39" s="733"/>
      <c r="E39" s="733"/>
      <c r="J39" s="79"/>
      <c r="K39" s="79"/>
      <c r="L39" s="79"/>
      <c r="M39" s="79"/>
    </row>
    <row r="40" spans="2:13" x14ac:dyDescent="0.35">
      <c r="J40" s="79"/>
      <c r="K40" s="79"/>
      <c r="L40" s="79"/>
      <c r="M40" s="79"/>
    </row>
    <row r="41" spans="2:13" x14ac:dyDescent="0.35">
      <c r="J41" s="79"/>
      <c r="K41" s="79"/>
      <c r="L41" s="79"/>
      <c r="M41" s="79"/>
    </row>
    <row r="42" spans="2:13" x14ac:dyDescent="0.35">
      <c r="J42" s="79"/>
      <c r="K42" s="79"/>
      <c r="L42" s="79"/>
      <c r="M42" s="79"/>
    </row>
    <row r="43" spans="2:13" x14ac:dyDescent="0.35">
      <c r="J43" s="79"/>
      <c r="K43" s="79"/>
      <c r="L43" s="79"/>
      <c r="M43" s="79"/>
    </row>
    <row r="44" spans="2:13" x14ac:dyDescent="0.35">
      <c r="J44" s="79"/>
      <c r="K44" s="79"/>
      <c r="L44" s="79"/>
      <c r="M44" s="79"/>
    </row>
    <row r="45" spans="2:13" x14ac:dyDescent="0.35">
      <c r="B45" s="700">
        <v>0</v>
      </c>
      <c r="J45" s="79"/>
      <c r="K45" s="79"/>
      <c r="L45" s="79"/>
      <c r="M45" s="79"/>
    </row>
    <row r="46" spans="2:13" x14ac:dyDescent="0.35">
      <c r="J46" s="79"/>
      <c r="K46" s="79"/>
      <c r="L46" s="79"/>
      <c r="M46" s="79"/>
    </row>
    <row r="47" spans="2:13" x14ac:dyDescent="0.35">
      <c r="J47" s="79"/>
      <c r="K47" s="79"/>
      <c r="L47" s="79"/>
      <c r="M47" s="79"/>
    </row>
  </sheetData>
  <mergeCells count="15">
    <mergeCell ref="D39:E39"/>
    <mergeCell ref="A1:F1"/>
    <mergeCell ref="A2:F2"/>
    <mergeCell ref="A3:F3"/>
    <mergeCell ref="A4:F4"/>
    <mergeCell ref="A6:A7"/>
    <mergeCell ref="B6:B7"/>
    <mergeCell ref="C6:D6"/>
    <mergeCell ref="E6:E7"/>
    <mergeCell ref="F6:F7"/>
    <mergeCell ref="D30:E30"/>
    <mergeCell ref="D31:E31"/>
    <mergeCell ref="D32:E32"/>
    <mergeCell ref="D36:E36"/>
    <mergeCell ref="D38:E38"/>
  </mergeCells>
  <pageMargins left="0.9055118110236221" right="0.31496062992125984" top="0.74803149606299213" bottom="0.74803149606299213" header="0.31496062992125984" footer="0.31496062992125984"/>
  <pageSetup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037C6-0050-4903-9BD0-85973577C8BF}">
  <sheetPr>
    <tabColor rgb="FF92D050"/>
  </sheetPr>
  <dimension ref="A2:H32"/>
  <sheetViews>
    <sheetView view="pageBreakPreview" topLeftCell="A22" zoomScale="112" zoomScaleSheetLayoutView="112" workbookViewId="0">
      <selection activeCell="B28" sqref="B28"/>
    </sheetView>
  </sheetViews>
  <sheetFormatPr defaultRowHeight="14.5" x14ac:dyDescent="0.35"/>
  <cols>
    <col min="1" max="1" width="4.7265625" customWidth="1"/>
    <col min="2" max="2" width="32.26953125" customWidth="1"/>
    <col min="3" max="3" width="20.1796875" customWidth="1"/>
    <col min="4" max="7" width="18.1796875" customWidth="1"/>
    <col min="8" max="8" width="21.81640625" customWidth="1"/>
  </cols>
  <sheetData>
    <row r="2" spans="1:8" x14ac:dyDescent="0.35">
      <c r="A2" s="778" t="s">
        <v>30</v>
      </c>
      <c r="B2" s="778"/>
      <c r="C2" s="778"/>
      <c r="D2" s="778"/>
      <c r="E2" s="778"/>
      <c r="F2" s="778"/>
      <c r="G2" s="778"/>
      <c r="H2" s="778"/>
    </row>
    <row r="4" spans="1:8" s="13" customFormat="1" ht="15.5" x14ac:dyDescent="0.35">
      <c r="A4" s="752" t="s">
        <v>695</v>
      </c>
      <c r="B4" s="752"/>
      <c r="C4" s="752"/>
      <c r="D4" s="752"/>
      <c r="E4" s="752"/>
      <c r="F4" s="752"/>
      <c r="G4" s="752"/>
      <c r="H4" s="752"/>
    </row>
    <row r="5" spans="1:8" ht="15.5" x14ac:dyDescent="0.35">
      <c r="A5" s="752" t="s">
        <v>195</v>
      </c>
      <c r="B5" s="752"/>
      <c r="C5" s="752"/>
      <c r="D5" s="752"/>
      <c r="E5" s="752"/>
      <c r="F5" s="752"/>
      <c r="G5" s="752"/>
      <c r="H5" s="752"/>
    </row>
    <row r="6" spans="1:8" x14ac:dyDescent="0.35">
      <c r="A6" s="247"/>
      <c r="B6" s="247"/>
      <c r="C6" s="247"/>
      <c r="D6" s="247"/>
      <c r="E6" s="247"/>
      <c r="F6" s="247"/>
      <c r="G6" s="247"/>
    </row>
    <row r="7" spans="1:8" ht="30" customHeight="1" x14ac:dyDescent="0.35">
      <c r="A7" s="797" t="s">
        <v>0</v>
      </c>
      <c r="B7" s="800" t="s">
        <v>201</v>
      </c>
      <c r="C7" s="800" t="s">
        <v>696</v>
      </c>
      <c r="D7" s="806" t="s">
        <v>26</v>
      </c>
      <c r="E7" s="807"/>
      <c r="F7" s="807"/>
      <c r="G7" s="807"/>
      <c r="H7" s="800" t="s">
        <v>50</v>
      </c>
    </row>
    <row r="8" spans="1:8" x14ac:dyDescent="0.35">
      <c r="A8" s="798"/>
      <c r="B8" s="801"/>
      <c r="C8" s="801"/>
      <c r="D8" s="139" t="s">
        <v>293</v>
      </c>
      <c r="E8" s="22" t="s">
        <v>294</v>
      </c>
      <c r="F8" s="23" t="s">
        <v>295</v>
      </c>
      <c r="G8" s="23" t="s">
        <v>296</v>
      </c>
      <c r="H8" s="801"/>
    </row>
    <row r="9" spans="1:8" x14ac:dyDescent="0.35">
      <c r="A9" s="799"/>
      <c r="B9" s="802"/>
      <c r="C9" s="802"/>
      <c r="D9" s="341">
        <v>5.0000000000000001E-3</v>
      </c>
      <c r="E9" s="246">
        <v>0.1</v>
      </c>
      <c r="F9" s="25" t="s">
        <v>28</v>
      </c>
      <c r="G9" s="246">
        <v>1</v>
      </c>
      <c r="H9" s="802"/>
    </row>
    <row r="10" spans="1:8" x14ac:dyDescent="0.35">
      <c r="A10" s="10"/>
      <c r="B10" s="10"/>
      <c r="C10" s="10"/>
      <c r="D10" s="10"/>
      <c r="E10" s="10"/>
      <c r="F10" s="10"/>
      <c r="G10" s="10"/>
      <c r="H10" s="10"/>
    </row>
    <row r="11" spans="1:8" x14ac:dyDescent="0.35">
      <c r="A11" s="10"/>
      <c r="B11" s="10"/>
      <c r="C11" s="10"/>
      <c r="D11" s="10"/>
      <c r="E11" s="10"/>
      <c r="F11" s="10"/>
      <c r="G11" s="10"/>
      <c r="H11" s="10"/>
    </row>
    <row r="12" spans="1:8" x14ac:dyDescent="0.35">
      <c r="A12" s="10"/>
      <c r="B12" s="10"/>
      <c r="C12" s="10"/>
      <c r="D12" s="10"/>
      <c r="E12" s="10"/>
      <c r="F12" s="10"/>
      <c r="G12" s="10"/>
      <c r="H12" s="10"/>
    </row>
    <row r="13" spans="1:8" x14ac:dyDescent="0.35">
      <c r="A13" s="10"/>
      <c r="B13" s="10"/>
      <c r="C13" s="10"/>
      <c r="D13" s="10"/>
      <c r="E13" s="10"/>
      <c r="F13" s="10"/>
      <c r="G13" s="10"/>
      <c r="H13" s="10"/>
    </row>
    <row r="14" spans="1:8" x14ac:dyDescent="0.35">
      <c r="A14" s="10"/>
      <c r="B14" s="10"/>
      <c r="C14" s="10"/>
      <c r="D14" s="10"/>
      <c r="E14" s="10"/>
      <c r="F14" s="10"/>
      <c r="G14" s="10"/>
      <c r="H14" s="10"/>
    </row>
    <row r="15" spans="1:8" x14ac:dyDescent="0.35">
      <c r="A15" s="10"/>
      <c r="B15" s="10"/>
      <c r="C15" s="10"/>
      <c r="D15" s="10"/>
      <c r="E15" s="10"/>
      <c r="F15" s="10"/>
      <c r="G15" s="10"/>
      <c r="H15" s="10"/>
    </row>
    <row r="16" spans="1:8" x14ac:dyDescent="0.35">
      <c r="A16" s="10"/>
      <c r="B16" s="10"/>
      <c r="C16" s="10"/>
      <c r="D16" s="10"/>
      <c r="E16" s="10"/>
      <c r="F16" s="10"/>
      <c r="G16" s="10"/>
      <c r="H16" s="10"/>
    </row>
    <row r="17" spans="1:8" x14ac:dyDescent="0.35">
      <c r="A17" s="10"/>
      <c r="B17" s="10"/>
      <c r="C17" s="10"/>
      <c r="D17" s="10"/>
      <c r="E17" s="10"/>
      <c r="F17" s="10"/>
      <c r="G17" s="10"/>
      <c r="H17" s="10"/>
    </row>
    <row r="18" spans="1:8" x14ac:dyDescent="0.35">
      <c r="A18" s="10"/>
      <c r="B18" s="10"/>
      <c r="C18" s="10"/>
      <c r="D18" s="10"/>
      <c r="E18" s="10"/>
      <c r="F18" s="10"/>
      <c r="G18" s="10"/>
      <c r="H18" s="10"/>
    </row>
    <row r="19" spans="1:8" x14ac:dyDescent="0.35">
      <c r="A19" s="10"/>
      <c r="B19" s="10"/>
      <c r="C19" s="10"/>
      <c r="D19" s="10"/>
      <c r="E19" s="10"/>
      <c r="F19" s="10"/>
      <c r="G19" s="10"/>
      <c r="H19" s="10"/>
    </row>
    <row r="20" spans="1:8" x14ac:dyDescent="0.35">
      <c r="A20" s="10"/>
      <c r="B20" s="10"/>
      <c r="C20" s="10"/>
      <c r="D20" s="10"/>
      <c r="E20" s="10"/>
      <c r="F20" s="10"/>
      <c r="G20" s="10"/>
      <c r="H20" s="10"/>
    </row>
    <row r="21" spans="1:8" x14ac:dyDescent="0.35">
      <c r="A21" s="10"/>
      <c r="B21" s="10"/>
      <c r="C21" s="10"/>
      <c r="D21" s="10"/>
      <c r="E21" s="10"/>
      <c r="F21" s="10"/>
      <c r="G21" s="10"/>
      <c r="H21" s="10"/>
    </row>
    <row r="22" spans="1:8" x14ac:dyDescent="0.35">
      <c r="A22" s="795" t="s">
        <v>7</v>
      </c>
      <c r="B22" s="796"/>
      <c r="C22" s="5"/>
      <c r="D22" s="5"/>
      <c r="E22" s="5"/>
      <c r="F22" s="10"/>
      <c r="G22" s="10"/>
      <c r="H22" s="10"/>
    </row>
    <row r="25" spans="1:8" x14ac:dyDescent="0.35">
      <c r="F25" s="744" t="s">
        <v>682</v>
      </c>
      <c r="G25" s="744"/>
      <c r="H25" s="13"/>
    </row>
    <row r="26" spans="1:8" x14ac:dyDescent="0.35">
      <c r="F26" s="745" t="s">
        <v>615</v>
      </c>
      <c r="G26" s="745"/>
    </row>
    <row r="27" spans="1:8" x14ac:dyDescent="0.35">
      <c r="F27" s="4"/>
      <c r="G27" s="4"/>
    </row>
    <row r="30" spans="1:8" x14ac:dyDescent="0.35">
      <c r="F30" s="745" t="s">
        <v>616</v>
      </c>
      <c r="G30" s="745"/>
    </row>
    <row r="31" spans="1:8" x14ac:dyDescent="0.35">
      <c r="F31" s="733" t="s">
        <v>495</v>
      </c>
      <c r="G31" s="733"/>
    </row>
    <row r="32" spans="1:8" x14ac:dyDescent="0.35">
      <c r="F32" s="733" t="s">
        <v>496</v>
      </c>
      <c r="G32" s="733"/>
      <c r="H32" s="41"/>
    </row>
  </sheetData>
  <mergeCells count="14">
    <mergeCell ref="F32:G32"/>
    <mergeCell ref="A2:H2"/>
    <mergeCell ref="A4:H4"/>
    <mergeCell ref="A5:H5"/>
    <mergeCell ref="A7:A9"/>
    <mergeCell ref="B7:B9"/>
    <mergeCell ref="C7:C9"/>
    <mergeCell ref="D7:G7"/>
    <mergeCell ref="H7:H9"/>
    <mergeCell ref="A22:B22"/>
    <mergeCell ref="F25:G25"/>
    <mergeCell ref="F26:G26"/>
    <mergeCell ref="F30:G30"/>
    <mergeCell ref="F31:G31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6E965-C232-4698-91EB-3DD111D455D8}">
  <sheetPr>
    <tabColor rgb="FF92D050"/>
  </sheetPr>
  <dimension ref="A2:H32"/>
  <sheetViews>
    <sheetView view="pageBreakPreview" topLeftCell="A22" zoomScale="89" zoomScaleSheetLayoutView="89" workbookViewId="0">
      <selection activeCell="B29" sqref="B29"/>
    </sheetView>
  </sheetViews>
  <sheetFormatPr defaultRowHeight="14.5" x14ac:dyDescent="0.35"/>
  <cols>
    <col min="1" max="1" width="4.7265625" customWidth="1"/>
    <col min="2" max="2" width="32.26953125" customWidth="1"/>
    <col min="3" max="3" width="20.1796875" customWidth="1"/>
    <col min="4" max="7" width="18.1796875" customWidth="1"/>
    <col min="8" max="8" width="21.81640625" customWidth="1"/>
  </cols>
  <sheetData>
    <row r="2" spans="1:8" x14ac:dyDescent="0.35">
      <c r="A2" s="778" t="s">
        <v>32</v>
      </c>
      <c r="B2" s="778"/>
      <c r="C2" s="778"/>
      <c r="D2" s="778"/>
      <c r="E2" s="778"/>
      <c r="F2" s="778"/>
      <c r="G2" s="778"/>
      <c r="H2" s="778"/>
    </row>
    <row r="4" spans="1:8" s="13" customFormat="1" ht="15.5" x14ac:dyDescent="0.35">
      <c r="A4" s="752" t="s">
        <v>697</v>
      </c>
      <c r="B4" s="752"/>
      <c r="C4" s="752"/>
      <c r="D4" s="752"/>
      <c r="E4" s="752"/>
      <c r="F4" s="752"/>
      <c r="G4" s="752"/>
      <c r="H4" s="752"/>
    </row>
    <row r="5" spans="1:8" ht="15.5" x14ac:dyDescent="0.35">
      <c r="A5" s="752" t="s">
        <v>195</v>
      </c>
      <c r="B5" s="752"/>
      <c r="C5" s="752"/>
      <c r="D5" s="752"/>
      <c r="E5" s="752"/>
      <c r="F5" s="752"/>
      <c r="G5" s="752"/>
      <c r="H5" s="752"/>
    </row>
    <row r="6" spans="1:8" x14ac:dyDescent="0.35">
      <c r="A6" s="247"/>
      <c r="B6" s="247"/>
      <c r="C6" s="247"/>
      <c r="D6" s="247"/>
      <c r="E6" s="247"/>
      <c r="F6" s="247"/>
      <c r="G6" s="247"/>
    </row>
    <row r="7" spans="1:8" ht="30" customHeight="1" x14ac:dyDescent="0.35">
      <c r="A7" s="797" t="s">
        <v>0</v>
      </c>
      <c r="B7" s="800" t="s">
        <v>201</v>
      </c>
      <c r="C7" s="800" t="s">
        <v>292</v>
      </c>
      <c r="D7" s="806" t="s">
        <v>26</v>
      </c>
      <c r="E7" s="807"/>
      <c r="F7" s="807"/>
      <c r="G7" s="807"/>
      <c r="H7" s="800" t="s">
        <v>50</v>
      </c>
    </row>
    <row r="8" spans="1:8" x14ac:dyDescent="0.35">
      <c r="A8" s="798"/>
      <c r="B8" s="801"/>
      <c r="C8" s="801"/>
      <c r="D8" s="139" t="s">
        <v>293</v>
      </c>
      <c r="E8" s="22" t="s">
        <v>297</v>
      </c>
      <c r="F8" s="23" t="s">
        <v>295</v>
      </c>
      <c r="G8" s="23" t="s">
        <v>296</v>
      </c>
      <c r="H8" s="801"/>
    </row>
    <row r="9" spans="1:8" x14ac:dyDescent="0.35">
      <c r="A9" s="799"/>
      <c r="B9" s="802"/>
      <c r="C9" s="802"/>
      <c r="D9" s="341">
        <v>5.0000000000000001E-3</v>
      </c>
      <c r="E9" s="246">
        <v>0.1</v>
      </c>
      <c r="F9" s="25" t="s">
        <v>28</v>
      </c>
      <c r="G9" s="246">
        <v>1</v>
      </c>
      <c r="H9" s="802"/>
    </row>
    <row r="10" spans="1:8" x14ac:dyDescent="0.35">
      <c r="A10" s="10"/>
      <c r="B10" s="10"/>
      <c r="C10" s="10"/>
      <c r="D10" s="10"/>
      <c r="E10" s="10"/>
      <c r="F10" s="10"/>
      <c r="G10" s="10"/>
      <c r="H10" s="10"/>
    </row>
    <row r="11" spans="1:8" x14ac:dyDescent="0.35">
      <c r="A11" s="10"/>
      <c r="B11" s="10"/>
      <c r="C11" s="10"/>
      <c r="D11" s="10"/>
      <c r="E11" s="10"/>
      <c r="F11" s="10"/>
      <c r="G11" s="10"/>
      <c r="H11" s="10"/>
    </row>
    <row r="12" spans="1:8" x14ac:dyDescent="0.35">
      <c r="A12" s="10"/>
      <c r="B12" s="10"/>
      <c r="C12" s="10"/>
      <c r="D12" s="10"/>
      <c r="E12" s="10"/>
      <c r="F12" s="10"/>
      <c r="G12" s="10"/>
      <c r="H12" s="10"/>
    </row>
    <row r="13" spans="1:8" x14ac:dyDescent="0.35">
      <c r="A13" s="10"/>
      <c r="B13" s="10"/>
      <c r="C13" s="10"/>
      <c r="D13" s="10"/>
      <c r="E13" s="10"/>
      <c r="F13" s="10"/>
      <c r="G13" s="10"/>
      <c r="H13" s="10"/>
    </row>
    <row r="14" spans="1:8" x14ac:dyDescent="0.35">
      <c r="A14" s="10"/>
      <c r="B14" s="10"/>
      <c r="C14" s="10"/>
      <c r="D14" s="10"/>
      <c r="E14" s="10"/>
      <c r="F14" s="10"/>
      <c r="G14" s="10"/>
      <c r="H14" s="10"/>
    </row>
    <row r="15" spans="1:8" x14ac:dyDescent="0.35">
      <c r="A15" s="10"/>
      <c r="B15" s="10"/>
      <c r="C15" s="10"/>
      <c r="D15" s="10"/>
      <c r="E15" s="10"/>
      <c r="F15" s="10"/>
      <c r="G15" s="10"/>
      <c r="H15" s="10"/>
    </row>
    <row r="16" spans="1:8" x14ac:dyDescent="0.35">
      <c r="A16" s="10"/>
      <c r="B16" s="10"/>
      <c r="C16" s="10"/>
      <c r="D16" s="10"/>
      <c r="E16" s="10"/>
      <c r="F16" s="10"/>
      <c r="G16" s="10"/>
      <c r="H16" s="10"/>
    </row>
    <row r="17" spans="1:8" x14ac:dyDescent="0.35">
      <c r="A17" s="10"/>
      <c r="B17" s="10"/>
      <c r="C17" s="10"/>
      <c r="D17" s="10"/>
      <c r="E17" s="10"/>
      <c r="F17" s="10"/>
      <c r="G17" s="10"/>
      <c r="H17" s="10"/>
    </row>
    <row r="18" spans="1:8" x14ac:dyDescent="0.35">
      <c r="A18" s="10"/>
      <c r="B18" s="10"/>
      <c r="C18" s="10"/>
      <c r="D18" s="10"/>
      <c r="E18" s="10"/>
      <c r="F18" s="10"/>
      <c r="G18" s="10"/>
      <c r="H18" s="10"/>
    </row>
    <row r="19" spans="1:8" x14ac:dyDescent="0.35">
      <c r="A19" s="10"/>
      <c r="B19" s="10"/>
      <c r="C19" s="10"/>
      <c r="D19" s="10"/>
      <c r="E19" s="10"/>
      <c r="F19" s="10"/>
      <c r="G19" s="10"/>
      <c r="H19" s="10"/>
    </row>
    <row r="20" spans="1:8" x14ac:dyDescent="0.35">
      <c r="A20" s="10"/>
      <c r="B20" s="10"/>
      <c r="C20" s="10"/>
      <c r="D20" s="10"/>
      <c r="E20" s="10"/>
      <c r="F20" s="10"/>
      <c r="G20" s="10"/>
      <c r="H20" s="10"/>
    </row>
    <row r="21" spans="1:8" x14ac:dyDescent="0.35">
      <c r="A21" s="10"/>
      <c r="B21" s="10"/>
      <c r="C21" s="10"/>
      <c r="D21" s="10"/>
      <c r="E21" s="10"/>
      <c r="F21" s="10"/>
      <c r="G21" s="10"/>
      <c r="H21" s="10"/>
    </row>
    <row r="22" spans="1:8" x14ac:dyDescent="0.35">
      <c r="A22" s="795" t="s">
        <v>7</v>
      </c>
      <c r="B22" s="796"/>
      <c r="C22" s="5"/>
      <c r="D22" s="5"/>
      <c r="E22" s="5"/>
      <c r="F22" s="10"/>
      <c r="G22" s="10"/>
      <c r="H22" s="10"/>
    </row>
    <row r="24" spans="1:8" x14ac:dyDescent="0.35">
      <c r="G24" s="6"/>
    </row>
    <row r="25" spans="1:8" x14ac:dyDescent="0.35">
      <c r="F25" s="744" t="s">
        <v>682</v>
      </c>
      <c r="G25" s="744"/>
    </row>
    <row r="26" spans="1:8" x14ac:dyDescent="0.35">
      <c r="F26" s="745" t="s">
        <v>615</v>
      </c>
      <c r="G26" s="745"/>
    </row>
    <row r="27" spans="1:8" x14ac:dyDescent="0.35">
      <c r="F27" s="4"/>
      <c r="G27" s="4"/>
    </row>
    <row r="30" spans="1:8" x14ac:dyDescent="0.35">
      <c r="F30" s="745" t="s">
        <v>616</v>
      </c>
      <c r="G30" s="745"/>
    </row>
    <row r="31" spans="1:8" x14ac:dyDescent="0.35">
      <c r="F31" s="733" t="s">
        <v>495</v>
      </c>
      <c r="G31" s="733"/>
    </row>
    <row r="32" spans="1:8" x14ac:dyDescent="0.35">
      <c r="F32" s="733" t="s">
        <v>496</v>
      </c>
      <c r="G32" s="733"/>
    </row>
  </sheetData>
  <mergeCells count="14">
    <mergeCell ref="F32:G32"/>
    <mergeCell ref="A2:H2"/>
    <mergeCell ref="A4:H4"/>
    <mergeCell ref="A5:H5"/>
    <mergeCell ref="A7:A9"/>
    <mergeCell ref="B7:B9"/>
    <mergeCell ref="C7:C9"/>
    <mergeCell ref="D7:G7"/>
    <mergeCell ref="H7:H9"/>
    <mergeCell ref="A22:B22"/>
    <mergeCell ref="F25:G25"/>
    <mergeCell ref="F26:G26"/>
    <mergeCell ref="F30:G30"/>
    <mergeCell ref="F31:G31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06566-F087-4371-A42A-A12A094B24F7}">
  <sheetPr>
    <tabColor rgb="FF92D050"/>
  </sheetPr>
  <dimension ref="A1:E32"/>
  <sheetViews>
    <sheetView view="pageBreakPreview" topLeftCell="A22" zoomScale="82" zoomScaleSheetLayoutView="82" workbookViewId="0">
      <selection activeCell="B27" sqref="B27"/>
    </sheetView>
  </sheetViews>
  <sheetFormatPr defaultRowHeight="14.5" x14ac:dyDescent="0.35"/>
  <cols>
    <col min="1" max="1" width="6.54296875" customWidth="1"/>
    <col min="2" max="2" width="36.7265625" customWidth="1"/>
    <col min="3" max="5" width="24.26953125" customWidth="1"/>
  </cols>
  <sheetData>
    <row r="1" spans="1:5" x14ac:dyDescent="0.35">
      <c r="A1" s="778" t="s">
        <v>33</v>
      </c>
      <c r="B1" s="778"/>
      <c r="C1" s="778"/>
      <c r="D1" s="778"/>
      <c r="E1" s="778"/>
    </row>
    <row r="4" spans="1:5" s="13" customFormat="1" ht="15.5" x14ac:dyDescent="0.35">
      <c r="A4" s="752" t="s">
        <v>698</v>
      </c>
      <c r="B4" s="752"/>
      <c r="C4" s="752"/>
      <c r="D4" s="752"/>
      <c r="E4" s="752"/>
    </row>
    <row r="5" spans="1:5" x14ac:dyDescent="0.35">
      <c r="A5" s="745" t="s">
        <v>34</v>
      </c>
      <c r="B5" s="745"/>
      <c r="C5" s="745"/>
      <c r="D5" s="745"/>
      <c r="E5" s="745"/>
    </row>
    <row r="6" spans="1:5" x14ac:dyDescent="0.35">
      <c r="A6" s="745" t="s">
        <v>195</v>
      </c>
      <c r="B6" s="745"/>
      <c r="C6" s="745"/>
      <c r="D6" s="745"/>
      <c r="E6" s="745"/>
    </row>
    <row r="8" spans="1:5" ht="30" customHeight="1" x14ac:dyDescent="0.35">
      <c r="A8" s="797" t="s">
        <v>0</v>
      </c>
      <c r="B8" s="800" t="s">
        <v>31</v>
      </c>
      <c r="C8" s="800" t="s">
        <v>35</v>
      </c>
      <c r="D8" s="800" t="s">
        <v>36</v>
      </c>
      <c r="E8" s="800" t="s">
        <v>37</v>
      </c>
    </row>
    <row r="9" spans="1:5" x14ac:dyDescent="0.35">
      <c r="A9" s="798"/>
      <c r="B9" s="801"/>
      <c r="C9" s="801"/>
      <c r="D9" s="801"/>
      <c r="E9" s="801"/>
    </row>
    <row r="10" spans="1:5" x14ac:dyDescent="0.35">
      <c r="A10" s="799"/>
      <c r="B10" s="802"/>
      <c r="C10" s="715" t="s">
        <v>38</v>
      </c>
      <c r="D10" s="715" t="s">
        <v>38</v>
      </c>
      <c r="E10" s="715" t="s">
        <v>38</v>
      </c>
    </row>
    <row r="11" spans="1:5" x14ac:dyDescent="0.35">
      <c r="A11" s="2"/>
      <c r="B11" s="10"/>
      <c r="C11" s="10"/>
      <c r="D11" s="10"/>
      <c r="E11" s="10"/>
    </row>
    <row r="12" spans="1:5" x14ac:dyDescent="0.35">
      <c r="A12" s="2"/>
      <c r="B12" s="10"/>
      <c r="C12" s="10"/>
      <c r="D12" s="10"/>
      <c r="E12" s="10"/>
    </row>
    <row r="13" spans="1:5" x14ac:dyDescent="0.35">
      <c r="A13" s="2"/>
      <c r="B13" s="10"/>
      <c r="C13" s="10"/>
      <c r="D13" s="10"/>
      <c r="E13" s="10"/>
    </row>
    <row r="14" spans="1:5" x14ac:dyDescent="0.35">
      <c r="A14" s="2"/>
      <c r="B14" s="10"/>
      <c r="C14" s="10"/>
      <c r="D14" s="10"/>
      <c r="E14" s="10"/>
    </row>
    <row r="15" spans="1:5" x14ac:dyDescent="0.35">
      <c r="A15" s="2"/>
      <c r="B15" s="10"/>
      <c r="C15" s="10"/>
      <c r="D15" s="10"/>
      <c r="E15" s="10"/>
    </row>
    <row r="16" spans="1:5" x14ac:dyDescent="0.35">
      <c r="A16" s="2"/>
      <c r="B16" s="10"/>
      <c r="C16" s="10"/>
      <c r="D16" s="10"/>
      <c r="E16" s="10"/>
    </row>
    <row r="17" spans="1:5" x14ac:dyDescent="0.35">
      <c r="A17" s="10"/>
      <c r="B17" s="10"/>
      <c r="C17" s="10"/>
      <c r="D17" s="10"/>
      <c r="E17" s="10"/>
    </row>
    <row r="18" spans="1:5" x14ac:dyDescent="0.35">
      <c r="A18" s="10"/>
      <c r="B18" s="10"/>
      <c r="C18" s="10"/>
      <c r="D18" s="10"/>
      <c r="E18" s="10"/>
    </row>
    <row r="19" spans="1:5" x14ac:dyDescent="0.35">
      <c r="A19" s="10"/>
      <c r="B19" s="10"/>
      <c r="C19" s="10"/>
      <c r="D19" s="10"/>
      <c r="E19" s="10"/>
    </row>
    <row r="20" spans="1:5" x14ac:dyDescent="0.35">
      <c r="A20" s="10"/>
      <c r="B20" s="10"/>
      <c r="C20" s="10"/>
      <c r="D20" s="10"/>
      <c r="E20" s="10"/>
    </row>
    <row r="21" spans="1:5" x14ac:dyDescent="0.35">
      <c r="A21" s="795" t="s">
        <v>7</v>
      </c>
      <c r="B21" s="796"/>
      <c r="C21" s="5"/>
      <c r="D21" s="5"/>
      <c r="E21" s="10"/>
    </row>
    <row r="22" spans="1:5" x14ac:dyDescent="0.35">
      <c r="E22" t="s">
        <v>202</v>
      </c>
    </row>
    <row r="23" spans="1:5" x14ac:dyDescent="0.35">
      <c r="D23" s="1"/>
      <c r="E23" s="1"/>
    </row>
    <row r="24" spans="1:5" x14ac:dyDescent="0.35">
      <c r="D24" s="1"/>
      <c r="E24" s="1"/>
    </row>
    <row r="25" spans="1:5" x14ac:dyDescent="0.35">
      <c r="D25" s="744" t="s">
        <v>682</v>
      </c>
      <c r="E25" s="744"/>
    </row>
    <row r="26" spans="1:5" x14ac:dyDescent="0.35">
      <c r="D26" s="745" t="s">
        <v>615</v>
      </c>
      <c r="E26" s="745"/>
    </row>
    <row r="27" spans="1:5" x14ac:dyDescent="0.35">
      <c r="D27" s="4"/>
      <c r="E27" s="4"/>
    </row>
    <row r="30" spans="1:5" x14ac:dyDescent="0.35">
      <c r="D30" s="745" t="s">
        <v>616</v>
      </c>
      <c r="E30" s="745"/>
    </row>
    <row r="31" spans="1:5" x14ac:dyDescent="0.35">
      <c r="D31" s="733" t="s">
        <v>495</v>
      </c>
      <c r="E31" s="733"/>
    </row>
    <row r="32" spans="1:5" x14ac:dyDescent="0.35">
      <c r="D32" s="733" t="s">
        <v>496</v>
      </c>
      <c r="E32" s="733"/>
    </row>
  </sheetData>
  <mergeCells count="15">
    <mergeCell ref="D32:E32"/>
    <mergeCell ref="A1:E1"/>
    <mergeCell ref="A4:E4"/>
    <mergeCell ref="A5:E5"/>
    <mergeCell ref="A6:E6"/>
    <mergeCell ref="A8:A10"/>
    <mergeCell ref="B8:B10"/>
    <mergeCell ref="C8:C9"/>
    <mergeCell ref="D8:D9"/>
    <mergeCell ref="E8:E9"/>
    <mergeCell ref="A21:B21"/>
    <mergeCell ref="D25:E25"/>
    <mergeCell ref="D26:E26"/>
    <mergeCell ref="D30:E30"/>
    <mergeCell ref="D31:E31"/>
  </mergeCells>
  <pageMargins left="1.0629921259842521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F27"/>
  <sheetViews>
    <sheetView view="pageBreakPreview" topLeftCell="A13" zoomScale="90" zoomScaleSheetLayoutView="90" workbookViewId="0">
      <selection activeCell="C25" sqref="C25"/>
    </sheetView>
  </sheetViews>
  <sheetFormatPr defaultRowHeight="14.5" x14ac:dyDescent="0.35"/>
  <cols>
    <col min="1" max="1" width="6.54296875" customWidth="1"/>
    <col min="2" max="2" width="32.81640625" customWidth="1"/>
    <col min="3" max="3" width="24.26953125" customWidth="1"/>
    <col min="4" max="5" width="24.26953125" style="103" customWidth="1"/>
    <col min="6" max="6" width="24.26953125" customWidth="1"/>
  </cols>
  <sheetData>
    <row r="2" spans="1:6" x14ac:dyDescent="0.35">
      <c r="A2" s="778" t="s">
        <v>39</v>
      </c>
      <c r="B2" s="778"/>
      <c r="C2" s="778"/>
      <c r="D2" s="778"/>
      <c r="E2" s="778"/>
      <c r="F2" s="778"/>
    </row>
    <row r="4" spans="1:6" s="13" customFormat="1" ht="15.5" x14ac:dyDescent="0.35">
      <c r="A4" s="752" t="s">
        <v>658</v>
      </c>
      <c r="B4" s="752"/>
      <c r="C4" s="752"/>
      <c r="D4" s="752"/>
      <c r="E4" s="752"/>
      <c r="F4" s="752"/>
    </row>
    <row r="5" spans="1:6" ht="15.5" x14ac:dyDescent="0.35">
      <c r="A5" s="752" t="s">
        <v>195</v>
      </c>
      <c r="B5" s="752"/>
      <c r="C5" s="752"/>
      <c r="D5" s="752"/>
      <c r="E5" s="752"/>
      <c r="F5" s="752"/>
    </row>
    <row r="7" spans="1:6" ht="30" customHeight="1" x14ac:dyDescent="0.35">
      <c r="A7" s="797" t="s">
        <v>0</v>
      </c>
      <c r="B7" s="800" t="s">
        <v>31</v>
      </c>
      <c r="C7" s="800" t="s">
        <v>40</v>
      </c>
      <c r="D7" s="808" t="s">
        <v>41</v>
      </c>
      <c r="E7" s="808" t="s">
        <v>42</v>
      </c>
      <c r="F7" s="800" t="s">
        <v>43</v>
      </c>
    </row>
    <row r="8" spans="1:6" x14ac:dyDescent="0.35">
      <c r="A8" s="798"/>
      <c r="B8" s="801"/>
      <c r="C8" s="801"/>
      <c r="D8" s="809"/>
      <c r="E8" s="809"/>
      <c r="F8" s="801"/>
    </row>
    <row r="9" spans="1:6" x14ac:dyDescent="0.35">
      <c r="A9" s="799"/>
      <c r="B9" s="802"/>
      <c r="C9" s="26" t="s">
        <v>38</v>
      </c>
      <c r="D9" s="104" t="s">
        <v>38</v>
      </c>
      <c r="E9" s="104" t="s">
        <v>38</v>
      </c>
      <c r="F9" s="26" t="s">
        <v>38</v>
      </c>
    </row>
    <row r="10" spans="1:6" s="28" customFormat="1" ht="30" customHeight="1" x14ac:dyDescent="0.35">
      <c r="A10" s="359">
        <v>1</v>
      </c>
      <c r="B10" s="358" t="s">
        <v>44</v>
      </c>
      <c r="C10" s="654">
        <v>46897975</v>
      </c>
      <c r="D10" s="360">
        <v>0</v>
      </c>
      <c r="E10" s="360">
        <f>C10-D10</f>
        <v>46897975</v>
      </c>
      <c r="F10" s="108" t="s">
        <v>211</v>
      </c>
    </row>
    <row r="11" spans="1:6" x14ac:dyDescent="0.35">
      <c r="A11" s="2">
        <v>2</v>
      </c>
      <c r="B11" s="27" t="s">
        <v>209</v>
      </c>
      <c r="C11" s="654">
        <v>7993200</v>
      </c>
      <c r="D11" s="106">
        <v>0</v>
      </c>
      <c r="E11" s="105">
        <f>C11-D11</f>
        <v>7993200</v>
      </c>
      <c r="F11" s="108" t="s">
        <v>211</v>
      </c>
    </row>
    <row r="12" spans="1:6" x14ac:dyDescent="0.35">
      <c r="A12" s="2"/>
      <c r="B12" s="10"/>
      <c r="C12" s="11"/>
      <c r="D12" s="106"/>
      <c r="E12" s="106"/>
      <c r="F12" s="108"/>
    </row>
    <row r="13" spans="1:6" x14ac:dyDescent="0.35">
      <c r="A13" s="10"/>
      <c r="B13" s="10"/>
      <c r="C13" s="11"/>
      <c r="D13" s="106"/>
      <c r="E13" s="106"/>
      <c r="F13" s="11"/>
    </row>
    <row r="14" spans="1:6" x14ac:dyDescent="0.35">
      <c r="A14" s="10"/>
      <c r="B14" s="10"/>
      <c r="C14" s="11"/>
      <c r="D14" s="106"/>
      <c r="E14" s="106"/>
      <c r="F14" s="11"/>
    </row>
    <row r="15" spans="1:6" x14ac:dyDescent="0.35">
      <c r="A15" s="10"/>
      <c r="B15" s="10"/>
      <c r="C15" s="11"/>
      <c r="D15" s="106"/>
      <c r="E15" s="106"/>
      <c r="F15" s="11"/>
    </row>
    <row r="16" spans="1:6" x14ac:dyDescent="0.35">
      <c r="A16" s="10"/>
      <c r="B16" s="10"/>
      <c r="C16" s="11"/>
      <c r="D16" s="106"/>
      <c r="E16" s="106"/>
      <c r="F16" s="11"/>
    </row>
    <row r="17" spans="1:6" x14ac:dyDescent="0.35">
      <c r="A17" s="795" t="s">
        <v>7</v>
      </c>
      <c r="B17" s="796"/>
      <c r="C17" s="29">
        <f>SUM(C10:C16)</f>
        <v>54891175</v>
      </c>
      <c r="D17" s="107">
        <f>SUM(D10:D16)</f>
        <v>0</v>
      </c>
      <c r="E17" s="107">
        <f>SUM(E10:E16)</f>
        <v>54891175</v>
      </c>
      <c r="F17" s="11"/>
    </row>
    <row r="19" spans="1:6" x14ac:dyDescent="0.35">
      <c r="E19" s="1"/>
      <c r="F19" s="1"/>
    </row>
    <row r="20" spans="1:6" x14ac:dyDescent="0.35">
      <c r="E20" s="744" t="s">
        <v>492</v>
      </c>
      <c r="F20" s="744"/>
    </row>
    <row r="21" spans="1:6" x14ac:dyDescent="0.35">
      <c r="E21" s="745" t="s">
        <v>493</v>
      </c>
      <c r="F21" s="745"/>
    </row>
    <row r="22" spans="1:6" x14ac:dyDescent="0.35">
      <c r="E22" s="744"/>
      <c r="F22" s="744"/>
    </row>
    <row r="23" spans="1:6" x14ac:dyDescent="0.35">
      <c r="E23"/>
      <c r="F23" s="1"/>
    </row>
    <row r="24" spans="1:6" x14ac:dyDescent="0.35">
      <c r="E24"/>
      <c r="F24" s="1"/>
    </row>
    <row r="25" spans="1:6" x14ac:dyDescent="0.35">
      <c r="E25" s="745" t="s">
        <v>494</v>
      </c>
      <c r="F25" s="745"/>
    </row>
    <row r="26" spans="1:6" x14ac:dyDescent="0.35">
      <c r="E26" s="783" t="s">
        <v>495</v>
      </c>
      <c r="F26" s="783"/>
    </row>
    <row r="27" spans="1:6" x14ac:dyDescent="0.35">
      <c r="E27" s="784" t="s">
        <v>496</v>
      </c>
      <c r="F27" s="783"/>
    </row>
  </sheetData>
  <mergeCells count="16">
    <mergeCell ref="A2:F2"/>
    <mergeCell ref="A4:F4"/>
    <mergeCell ref="A5:F5"/>
    <mergeCell ref="A7:A9"/>
    <mergeCell ref="B7:B9"/>
    <mergeCell ref="C7:C8"/>
    <mergeCell ref="D7:D8"/>
    <mergeCell ref="E7:E8"/>
    <mergeCell ref="F7:F8"/>
    <mergeCell ref="E27:F27"/>
    <mergeCell ref="E25:F25"/>
    <mergeCell ref="E26:F26"/>
    <mergeCell ref="A17:B17"/>
    <mergeCell ref="E20:F20"/>
    <mergeCell ref="E21:F21"/>
    <mergeCell ref="E22:F22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B7C5F-FF30-42EF-9BAE-27632F8F06D8}">
  <sheetPr>
    <tabColor rgb="FF92D050"/>
  </sheetPr>
  <dimension ref="A1:Z40"/>
  <sheetViews>
    <sheetView view="pageBreakPreview" topLeftCell="A19" zoomScale="55" zoomScaleNormal="100" zoomScaleSheetLayoutView="55" workbookViewId="0">
      <selection activeCell="N31" sqref="N31"/>
    </sheetView>
  </sheetViews>
  <sheetFormatPr defaultColWidth="9.1796875" defaultRowHeight="14.5" x14ac:dyDescent="0.35"/>
  <cols>
    <col min="1" max="1" width="6" customWidth="1"/>
    <col min="2" max="2" width="12.54296875" customWidth="1"/>
    <col min="3" max="3" width="17.54296875" bestFit="1" customWidth="1"/>
    <col min="4" max="4" width="12.453125" customWidth="1"/>
    <col min="5" max="5" width="16.1796875" bestFit="1" customWidth="1"/>
    <col min="6" max="6" width="14.26953125" customWidth="1"/>
    <col min="7" max="7" width="9" customWidth="1"/>
    <col min="8" max="8" width="15.54296875" bestFit="1" customWidth="1"/>
    <col min="9" max="9" width="17.54296875" bestFit="1" customWidth="1"/>
    <col min="10" max="10" width="12.81640625" bestFit="1" customWidth="1"/>
    <col min="11" max="11" width="18.26953125" bestFit="1" customWidth="1"/>
    <col min="12" max="12" width="19.90625" bestFit="1" customWidth="1"/>
    <col min="13" max="13" width="9.26953125" customWidth="1"/>
    <col min="14" max="14" width="21.26953125" bestFit="1" customWidth="1"/>
    <col min="15" max="16" width="7.81640625" customWidth="1"/>
    <col min="17" max="17" width="8.453125" customWidth="1"/>
    <col min="18" max="18" width="6.7265625" customWidth="1"/>
    <col min="19" max="20" width="9.54296875" customWidth="1"/>
    <col min="22" max="22" width="16.7265625" bestFit="1" customWidth="1"/>
    <col min="23" max="23" width="14.7265625" bestFit="1" customWidth="1"/>
    <col min="25" max="25" width="14.7265625" bestFit="1" customWidth="1"/>
    <col min="26" max="26" width="13.1796875" bestFit="1" customWidth="1"/>
    <col min="257" max="257" width="6" customWidth="1"/>
    <col min="258" max="258" width="15.453125" customWidth="1"/>
    <col min="259" max="259" width="12.81640625" bestFit="1" customWidth="1"/>
    <col min="260" max="260" width="11.54296875" bestFit="1" customWidth="1"/>
    <col min="261" max="261" width="11.453125" bestFit="1" customWidth="1"/>
    <col min="262" max="262" width="12.81640625" bestFit="1" customWidth="1"/>
    <col min="263" max="263" width="10.54296875" bestFit="1" customWidth="1"/>
    <col min="264" max="264" width="14.26953125" bestFit="1" customWidth="1"/>
    <col min="265" max="265" width="12.81640625" bestFit="1" customWidth="1"/>
    <col min="266" max="266" width="11.54296875" bestFit="1" customWidth="1"/>
    <col min="267" max="267" width="11.453125" bestFit="1" customWidth="1"/>
    <col min="268" max="268" width="12.81640625" bestFit="1" customWidth="1"/>
    <col min="269" max="269" width="10.54296875" bestFit="1" customWidth="1"/>
    <col min="270" max="270" width="14.26953125" bestFit="1" customWidth="1"/>
    <col min="271" max="276" width="9.54296875" customWidth="1"/>
    <col min="278" max="278" width="16.7265625" bestFit="1" customWidth="1"/>
    <col min="279" max="279" width="14.7265625" bestFit="1" customWidth="1"/>
    <col min="281" max="281" width="14.7265625" bestFit="1" customWidth="1"/>
    <col min="282" max="282" width="13.1796875" bestFit="1" customWidth="1"/>
    <col min="513" max="513" width="6" customWidth="1"/>
    <col min="514" max="514" width="15.453125" customWidth="1"/>
    <col min="515" max="515" width="12.81640625" bestFit="1" customWidth="1"/>
    <col min="516" max="516" width="11.54296875" bestFit="1" customWidth="1"/>
    <col min="517" max="517" width="11.453125" bestFit="1" customWidth="1"/>
    <col min="518" max="518" width="12.81640625" bestFit="1" customWidth="1"/>
    <col min="519" max="519" width="10.54296875" bestFit="1" customWidth="1"/>
    <col min="520" max="520" width="14.26953125" bestFit="1" customWidth="1"/>
    <col min="521" max="521" width="12.81640625" bestFit="1" customWidth="1"/>
    <col min="522" max="522" width="11.54296875" bestFit="1" customWidth="1"/>
    <col min="523" max="523" width="11.453125" bestFit="1" customWidth="1"/>
    <col min="524" max="524" width="12.81640625" bestFit="1" customWidth="1"/>
    <col min="525" max="525" width="10.54296875" bestFit="1" customWidth="1"/>
    <col min="526" max="526" width="14.26953125" bestFit="1" customWidth="1"/>
    <col min="527" max="532" width="9.54296875" customWidth="1"/>
    <col min="534" max="534" width="16.7265625" bestFit="1" customWidth="1"/>
    <col min="535" max="535" width="14.7265625" bestFit="1" customWidth="1"/>
    <col min="537" max="537" width="14.7265625" bestFit="1" customWidth="1"/>
    <col min="538" max="538" width="13.1796875" bestFit="1" customWidth="1"/>
    <col min="769" max="769" width="6" customWidth="1"/>
    <col min="770" max="770" width="15.453125" customWidth="1"/>
    <col min="771" max="771" width="12.81640625" bestFit="1" customWidth="1"/>
    <col min="772" max="772" width="11.54296875" bestFit="1" customWidth="1"/>
    <col min="773" max="773" width="11.453125" bestFit="1" customWidth="1"/>
    <col min="774" max="774" width="12.81640625" bestFit="1" customWidth="1"/>
    <col min="775" max="775" width="10.54296875" bestFit="1" customWidth="1"/>
    <col min="776" max="776" width="14.26953125" bestFit="1" customWidth="1"/>
    <col min="777" max="777" width="12.81640625" bestFit="1" customWidth="1"/>
    <col min="778" max="778" width="11.54296875" bestFit="1" customWidth="1"/>
    <col min="779" max="779" width="11.453125" bestFit="1" customWidth="1"/>
    <col min="780" max="780" width="12.81640625" bestFit="1" customWidth="1"/>
    <col min="781" max="781" width="10.54296875" bestFit="1" customWidth="1"/>
    <col min="782" max="782" width="14.26953125" bestFit="1" customWidth="1"/>
    <col min="783" max="788" width="9.54296875" customWidth="1"/>
    <col min="790" max="790" width="16.7265625" bestFit="1" customWidth="1"/>
    <col min="791" max="791" width="14.7265625" bestFit="1" customWidth="1"/>
    <col min="793" max="793" width="14.7265625" bestFit="1" customWidth="1"/>
    <col min="794" max="794" width="13.1796875" bestFit="1" customWidth="1"/>
    <col min="1025" max="1025" width="6" customWidth="1"/>
    <col min="1026" max="1026" width="15.453125" customWidth="1"/>
    <col min="1027" max="1027" width="12.81640625" bestFit="1" customWidth="1"/>
    <col min="1028" max="1028" width="11.54296875" bestFit="1" customWidth="1"/>
    <col min="1029" max="1029" width="11.453125" bestFit="1" customWidth="1"/>
    <col min="1030" max="1030" width="12.81640625" bestFit="1" customWidth="1"/>
    <col min="1031" max="1031" width="10.54296875" bestFit="1" customWidth="1"/>
    <col min="1032" max="1032" width="14.26953125" bestFit="1" customWidth="1"/>
    <col min="1033" max="1033" width="12.81640625" bestFit="1" customWidth="1"/>
    <col min="1034" max="1034" width="11.54296875" bestFit="1" customWidth="1"/>
    <col min="1035" max="1035" width="11.453125" bestFit="1" customWidth="1"/>
    <col min="1036" max="1036" width="12.81640625" bestFit="1" customWidth="1"/>
    <col min="1037" max="1037" width="10.54296875" bestFit="1" customWidth="1"/>
    <col min="1038" max="1038" width="14.26953125" bestFit="1" customWidth="1"/>
    <col min="1039" max="1044" width="9.54296875" customWidth="1"/>
    <col min="1046" max="1046" width="16.7265625" bestFit="1" customWidth="1"/>
    <col min="1047" max="1047" width="14.7265625" bestFit="1" customWidth="1"/>
    <col min="1049" max="1049" width="14.7265625" bestFit="1" customWidth="1"/>
    <col min="1050" max="1050" width="13.1796875" bestFit="1" customWidth="1"/>
    <col min="1281" max="1281" width="6" customWidth="1"/>
    <col min="1282" max="1282" width="15.453125" customWidth="1"/>
    <col min="1283" max="1283" width="12.81640625" bestFit="1" customWidth="1"/>
    <col min="1284" max="1284" width="11.54296875" bestFit="1" customWidth="1"/>
    <col min="1285" max="1285" width="11.453125" bestFit="1" customWidth="1"/>
    <col min="1286" max="1286" width="12.81640625" bestFit="1" customWidth="1"/>
    <col min="1287" max="1287" width="10.54296875" bestFit="1" customWidth="1"/>
    <col min="1288" max="1288" width="14.26953125" bestFit="1" customWidth="1"/>
    <col min="1289" max="1289" width="12.81640625" bestFit="1" customWidth="1"/>
    <col min="1290" max="1290" width="11.54296875" bestFit="1" customWidth="1"/>
    <col min="1291" max="1291" width="11.453125" bestFit="1" customWidth="1"/>
    <col min="1292" max="1292" width="12.81640625" bestFit="1" customWidth="1"/>
    <col min="1293" max="1293" width="10.54296875" bestFit="1" customWidth="1"/>
    <col min="1294" max="1294" width="14.26953125" bestFit="1" customWidth="1"/>
    <col min="1295" max="1300" width="9.54296875" customWidth="1"/>
    <col min="1302" max="1302" width="16.7265625" bestFit="1" customWidth="1"/>
    <col min="1303" max="1303" width="14.7265625" bestFit="1" customWidth="1"/>
    <col min="1305" max="1305" width="14.7265625" bestFit="1" customWidth="1"/>
    <col min="1306" max="1306" width="13.1796875" bestFit="1" customWidth="1"/>
    <col min="1537" max="1537" width="6" customWidth="1"/>
    <col min="1538" max="1538" width="15.453125" customWidth="1"/>
    <col min="1539" max="1539" width="12.81640625" bestFit="1" customWidth="1"/>
    <col min="1540" max="1540" width="11.54296875" bestFit="1" customWidth="1"/>
    <col min="1541" max="1541" width="11.453125" bestFit="1" customWidth="1"/>
    <col min="1542" max="1542" width="12.81640625" bestFit="1" customWidth="1"/>
    <col min="1543" max="1543" width="10.54296875" bestFit="1" customWidth="1"/>
    <col min="1544" max="1544" width="14.26953125" bestFit="1" customWidth="1"/>
    <col min="1545" max="1545" width="12.81640625" bestFit="1" customWidth="1"/>
    <col min="1546" max="1546" width="11.54296875" bestFit="1" customWidth="1"/>
    <col min="1547" max="1547" width="11.453125" bestFit="1" customWidth="1"/>
    <col min="1548" max="1548" width="12.81640625" bestFit="1" customWidth="1"/>
    <col min="1549" max="1549" width="10.54296875" bestFit="1" customWidth="1"/>
    <col min="1550" max="1550" width="14.26953125" bestFit="1" customWidth="1"/>
    <col min="1551" max="1556" width="9.54296875" customWidth="1"/>
    <col min="1558" max="1558" width="16.7265625" bestFit="1" customWidth="1"/>
    <col min="1559" max="1559" width="14.7265625" bestFit="1" customWidth="1"/>
    <col min="1561" max="1561" width="14.7265625" bestFit="1" customWidth="1"/>
    <col min="1562" max="1562" width="13.1796875" bestFit="1" customWidth="1"/>
    <col min="1793" max="1793" width="6" customWidth="1"/>
    <col min="1794" max="1794" width="15.453125" customWidth="1"/>
    <col min="1795" max="1795" width="12.81640625" bestFit="1" customWidth="1"/>
    <col min="1796" max="1796" width="11.54296875" bestFit="1" customWidth="1"/>
    <col min="1797" max="1797" width="11.453125" bestFit="1" customWidth="1"/>
    <col min="1798" max="1798" width="12.81640625" bestFit="1" customWidth="1"/>
    <col min="1799" max="1799" width="10.54296875" bestFit="1" customWidth="1"/>
    <col min="1800" max="1800" width="14.26953125" bestFit="1" customWidth="1"/>
    <col min="1801" max="1801" width="12.81640625" bestFit="1" customWidth="1"/>
    <col min="1802" max="1802" width="11.54296875" bestFit="1" customWidth="1"/>
    <col min="1803" max="1803" width="11.453125" bestFit="1" customWidth="1"/>
    <col min="1804" max="1804" width="12.81640625" bestFit="1" customWidth="1"/>
    <col min="1805" max="1805" width="10.54296875" bestFit="1" customWidth="1"/>
    <col min="1806" max="1806" width="14.26953125" bestFit="1" customWidth="1"/>
    <col min="1807" max="1812" width="9.54296875" customWidth="1"/>
    <col min="1814" max="1814" width="16.7265625" bestFit="1" customWidth="1"/>
    <col min="1815" max="1815" width="14.7265625" bestFit="1" customWidth="1"/>
    <col min="1817" max="1817" width="14.7265625" bestFit="1" customWidth="1"/>
    <col min="1818" max="1818" width="13.1796875" bestFit="1" customWidth="1"/>
    <col min="2049" max="2049" width="6" customWidth="1"/>
    <col min="2050" max="2050" width="15.453125" customWidth="1"/>
    <col min="2051" max="2051" width="12.81640625" bestFit="1" customWidth="1"/>
    <col min="2052" max="2052" width="11.54296875" bestFit="1" customWidth="1"/>
    <col min="2053" max="2053" width="11.453125" bestFit="1" customWidth="1"/>
    <col min="2054" max="2054" width="12.81640625" bestFit="1" customWidth="1"/>
    <col min="2055" max="2055" width="10.54296875" bestFit="1" customWidth="1"/>
    <col min="2056" max="2056" width="14.26953125" bestFit="1" customWidth="1"/>
    <col min="2057" max="2057" width="12.81640625" bestFit="1" customWidth="1"/>
    <col min="2058" max="2058" width="11.54296875" bestFit="1" customWidth="1"/>
    <col min="2059" max="2059" width="11.453125" bestFit="1" customWidth="1"/>
    <col min="2060" max="2060" width="12.81640625" bestFit="1" customWidth="1"/>
    <col min="2061" max="2061" width="10.54296875" bestFit="1" customWidth="1"/>
    <col min="2062" max="2062" width="14.26953125" bestFit="1" customWidth="1"/>
    <col min="2063" max="2068" width="9.54296875" customWidth="1"/>
    <col min="2070" max="2070" width="16.7265625" bestFit="1" customWidth="1"/>
    <col min="2071" max="2071" width="14.7265625" bestFit="1" customWidth="1"/>
    <col min="2073" max="2073" width="14.7265625" bestFit="1" customWidth="1"/>
    <col min="2074" max="2074" width="13.1796875" bestFit="1" customWidth="1"/>
    <col min="2305" max="2305" width="6" customWidth="1"/>
    <col min="2306" max="2306" width="15.453125" customWidth="1"/>
    <col min="2307" max="2307" width="12.81640625" bestFit="1" customWidth="1"/>
    <col min="2308" max="2308" width="11.54296875" bestFit="1" customWidth="1"/>
    <col min="2309" max="2309" width="11.453125" bestFit="1" customWidth="1"/>
    <col min="2310" max="2310" width="12.81640625" bestFit="1" customWidth="1"/>
    <col min="2311" max="2311" width="10.54296875" bestFit="1" customWidth="1"/>
    <col min="2312" max="2312" width="14.26953125" bestFit="1" customWidth="1"/>
    <col min="2313" max="2313" width="12.81640625" bestFit="1" customWidth="1"/>
    <col min="2314" max="2314" width="11.54296875" bestFit="1" customWidth="1"/>
    <col min="2315" max="2315" width="11.453125" bestFit="1" customWidth="1"/>
    <col min="2316" max="2316" width="12.81640625" bestFit="1" customWidth="1"/>
    <col min="2317" max="2317" width="10.54296875" bestFit="1" customWidth="1"/>
    <col min="2318" max="2318" width="14.26953125" bestFit="1" customWidth="1"/>
    <col min="2319" max="2324" width="9.54296875" customWidth="1"/>
    <col min="2326" max="2326" width="16.7265625" bestFit="1" customWidth="1"/>
    <col min="2327" max="2327" width="14.7265625" bestFit="1" customWidth="1"/>
    <col min="2329" max="2329" width="14.7265625" bestFit="1" customWidth="1"/>
    <col min="2330" max="2330" width="13.1796875" bestFit="1" customWidth="1"/>
    <col min="2561" max="2561" width="6" customWidth="1"/>
    <col min="2562" max="2562" width="15.453125" customWidth="1"/>
    <col min="2563" max="2563" width="12.81640625" bestFit="1" customWidth="1"/>
    <col min="2564" max="2564" width="11.54296875" bestFit="1" customWidth="1"/>
    <col min="2565" max="2565" width="11.453125" bestFit="1" customWidth="1"/>
    <col min="2566" max="2566" width="12.81640625" bestFit="1" customWidth="1"/>
    <col min="2567" max="2567" width="10.54296875" bestFit="1" customWidth="1"/>
    <col min="2568" max="2568" width="14.26953125" bestFit="1" customWidth="1"/>
    <col min="2569" max="2569" width="12.81640625" bestFit="1" customWidth="1"/>
    <col min="2570" max="2570" width="11.54296875" bestFit="1" customWidth="1"/>
    <col min="2571" max="2571" width="11.453125" bestFit="1" customWidth="1"/>
    <col min="2572" max="2572" width="12.81640625" bestFit="1" customWidth="1"/>
    <col min="2573" max="2573" width="10.54296875" bestFit="1" customWidth="1"/>
    <col min="2574" max="2574" width="14.26953125" bestFit="1" customWidth="1"/>
    <col min="2575" max="2580" width="9.54296875" customWidth="1"/>
    <col min="2582" max="2582" width="16.7265625" bestFit="1" customWidth="1"/>
    <col min="2583" max="2583" width="14.7265625" bestFit="1" customWidth="1"/>
    <col min="2585" max="2585" width="14.7265625" bestFit="1" customWidth="1"/>
    <col min="2586" max="2586" width="13.1796875" bestFit="1" customWidth="1"/>
    <col min="2817" max="2817" width="6" customWidth="1"/>
    <col min="2818" max="2818" width="15.453125" customWidth="1"/>
    <col min="2819" max="2819" width="12.81640625" bestFit="1" customWidth="1"/>
    <col min="2820" max="2820" width="11.54296875" bestFit="1" customWidth="1"/>
    <col min="2821" max="2821" width="11.453125" bestFit="1" customWidth="1"/>
    <col min="2822" max="2822" width="12.81640625" bestFit="1" customWidth="1"/>
    <col min="2823" max="2823" width="10.54296875" bestFit="1" customWidth="1"/>
    <col min="2824" max="2824" width="14.26953125" bestFit="1" customWidth="1"/>
    <col min="2825" max="2825" width="12.81640625" bestFit="1" customWidth="1"/>
    <col min="2826" max="2826" width="11.54296875" bestFit="1" customWidth="1"/>
    <col min="2827" max="2827" width="11.453125" bestFit="1" customWidth="1"/>
    <col min="2828" max="2828" width="12.81640625" bestFit="1" customWidth="1"/>
    <col min="2829" max="2829" width="10.54296875" bestFit="1" customWidth="1"/>
    <col min="2830" max="2830" width="14.26953125" bestFit="1" customWidth="1"/>
    <col min="2831" max="2836" width="9.54296875" customWidth="1"/>
    <col min="2838" max="2838" width="16.7265625" bestFit="1" customWidth="1"/>
    <col min="2839" max="2839" width="14.7265625" bestFit="1" customWidth="1"/>
    <col min="2841" max="2841" width="14.7265625" bestFit="1" customWidth="1"/>
    <col min="2842" max="2842" width="13.1796875" bestFit="1" customWidth="1"/>
    <col min="3073" max="3073" width="6" customWidth="1"/>
    <col min="3074" max="3074" width="15.453125" customWidth="1"/>
    <col min="3075" max="3075" width="12.81640625" bestFit="1" customWidth="1"/>
    <col min="3076" max="3076" width="11.54296875" bestFit="1" customWidth="1"/>
    <col min="3077" max="3077" width="11.453125" bestFit="1" customWidth="1"/>
    <col min="3078" max="3078" width="12.81640625" bestFit="1" customWidth="1"/>
    <col min="3079" max="3079" width="10.54296875" bestFit="1" customWidth="1"/>
    <col min="3080" max="3080" width="14.26953125" bestFit="1" customWidth="1"/>
    <col min="3081" max="3081" width="12.81640625" bestFit="1" customWidth="1"/>
    <col min="3082" max="3082" width="11.54296875" bestFit="1" customWidth="1"/>
    <col min="3083" max="3083" width="11.453125" bestFit="1" customWidth="1"/>
    <col min="3084" max="3084" width="12.81640625" bestFit="1" customWidth="1"/>
    <col min="3085" max="3085" width="10.54296875" bestFit="1" customWidth="1"/>
    <col min="3086" max="3086" width="14.26953125" bestFit="1" customWidth="1"/>
    <col min="3087" max="3092" width="9.54296875" customWidth="1"/>
    <col min="3094" max="3094" width="16.7265625" bestFit="1" customWidth="1"/>
    <col min="3095" max="3095" width="14.7265625" bestFit="1" customWidth="1"/>
    <col min="3097" max="3097" width="14.7265625" bestFit="1" customWidth="1"/>
    <col min="3098" max="3098" width="13.1796875" bestFit="1" customWidth="1"/>
    <col min="3329" max="3329" width="6" customWidth="1"/>
    <col min="3330" max="3330" width="15.453125" customWidth="1"/>
    <col min="3331" max="3331" width="12.81640625" bestFit="1" customWidth="1"/>
    <col min="3332" max="3332" width="11.54296875" bestFit="1" customWidth="1"/>
    <col min="3333" max="3333" width="11.453125" bestFit="1" customWidth="1"/>
    <col min="3334" max="3334" width="12.81640625" bestFit="1" customWidth="1"/>
    <col min="3335" max="3335" width="10.54296875" bestFit="1" customWidth="1"/>
    <col min="3336" max="3336" width="14.26953125" bestFit="1" customWidth="1"/>
    <col min="3337" max="3337" width="12.81640625" bestFit="1" customWidth="1"/>
    <col min="3338" max="3338" width="11.54296875" bestFit="1" customWidth="1"/>
    <col min="3339" max="3339" width="11.453125" bestFit="1" customWidth="1"/>
    <col min="3340" max="3340" width="12.81640625" bestFit="1" customWidth="1"/>
    <col min="3341" max="3341" width="10.54296875" bestFit="1" customWidth="1"/>
    <col min="3342" max="3342" width="14.26953125" bestFit="1" customWidth="1"/>
    <col min="3343" max="3348" width="9.54296875" customWidth="1"/>
    <col min="3350" max="3350" width="16.7265625" bestFit="1" customWidth="1"/>
    <col min="3351" max="3351" width="14.7265625" bestFit="1" customWidth="1"/>
    <col min="3353" max="3353" width="14.7265625" bestFit="1" customWidth="1"/>
    <col min="3354" max="3354" width="13.1796875" bestFit="1" customWidth="1"/>
    <col min="3585" max="3585" width="6" customWidth="1"/>
    <col min="3586" max="3586" width="15.453125" customWidth="1"/>
    <col min="3587" max="3587" width="12.81640625" bestFit="1" customWidth="1"/>
    <col min="3588" max="3588" width="11.54296875" bestFit="1" customWidth="1"/>
    <col min="3589" max="3589" width="11.453125" bestFit="1" customWidth="1"/>
    <col min="3590" max="3590" width="12.81640625" bestFit="1" customWidth="1"/>
    <col min="3591" max="3591" width="10.54296875" bestFit="1" customWidth="1"/>
    <col min="3592" max="3592" width="14.26953125" bestFit="1" customWidth="1"/>
    <col min="3593" max="3593" width="12.81640625" bestFit="1" customWidth="1"/>
    <col min="3594" max="3594" width="11.54296875" bestFit="1" customWidth="1"/>
    <col min="3595" max="3595" width="11.453125" bestFit="1" customWidth="1"/>
    <col min="3596" max="3596" width="12.81640625" bestFit="1" customWidth="1"/>
    <col min="3597" max="3597" width="10.54296875" bestFit="1" customWidth="1"/>
    <col min="3598" max="3598" width="14.26953125" bestFit="1" customWidth="1"/>
    <col min="3599" max="3604" width="9.54296875" customWidth="1"/>
    <col min="3606" max="3606" width="16.7265625" bestFit="1" customWidth="1"/>
    <col min="3607" max="3607" width="14.7265625" bestFit="1" customWidth="1"/>
    <col min="3609" max="3609" width="14.7265625" bestFit="1" customWidth="1"/>
    <col min="3610" max="3610" width="13.1796875" bestFit="1" customWidth="1"/>
    <col min="3841" max="3841" width="6" customWidth="1"/>
    <col min="3842" max="3842" width="15.453125" customWidth="1"/>
    <col min="3843" max="3843" width="12.81640625" bestFit="1" customWidth="1"/>
    <col min="3844" max="3844" width="11.54296875" bestFit="1" customWidth="1"/>
    <col min="3845" max="3845" width="11.453125" bestFit="1" customWidth="1"/>
    <col min="3846" max="3846" width="12.81640625" bestFit="1" customWidth="1"/>
    <col min="3847" max="3847" width="10.54296875" bestFit="1" customWidth="1"/>
    <col min="3848" max="3848" width="14.26953125" bestFit="1" customWidth="1"/>
    <col min="3849" max="3849" width="12.81640625" bestFit="1" customWidth="1"/>
    <col min="3850" max="3850" width="11.54296875" bestFit="1" customWidth="1"/>
    <col min="3851" max="3851" width="11.453125" bestFit="1" customWidth="1"/>
    <col min="3852" max="3852" width="12.81640625" bestFit="1" customWidth="1"/>
    <col min="3853" max="3853" width="10.54296875" bestFit="1" customWidth="1"/>
    <col min="3854" max="3854" width="14.26953125" bestFit="1" customWidth="1"/>
    <col min="3855" max="3860" width="9.54296875" customWidth="1"/>
    <col min="3862" max="3862" width="16.7265625" bestFit="1" customWidth="1"/>
    <col min="3863" max="3863" width="14.7265625" bestFit="1" customWidth="1"/>
    <col min="3865" max="3865" width="14.7265625" bestFit="1" customWidth="1"/>
    <col min="3866" max="3866" width="13.1796875" bestFit="1" customWidth="1"/>
    <col min="4097" max="4097" width="6" customWidth="1"/>
    <col min="4098" max="4098" width="15.453125" customWidth="1"/>
    <col min="4099" max="4099" width="12.81640625" bestFit="1" customWidth="1"/>
    <col min="4100" max="4100" width="11.54296875" bestFit="1" customWidth="1"/>
    <col min="4101" max="4101" width="11.453125" bestFit="1" customWidth="1"/>
    <col min="4102" max="4102" width="12.81640625" bestFit="1" customWidth="1"/>
    <col min="4103" max="4103" width="10.54296875" bestFit="1" customWidth="1"/>
    <col min="4104" max="4104" width="14.26953125" bestFit="1" customWidth="1"/>
    <col min="4105" max="4105" width="12.81640625" bestFit="1" customWidth="1"/>
    <col min="4106" max="4106" width="11.54296875" bestFit="1" customWidth="1"/>
    <col min="4107" max="4107" width="11.453125" bestFit="1" customWidth="1"/>
    <col min="4108" max="4108" width="12.81640625" bestFit="1" customWidth="1"/>
    <col min="4109" max="4109" width="10.54296875" bestFit="1" customWidth="1"/>
    <col min="4110" max="4110" width="14.26953125" bestFit="1" customWidth="1"/>
    <col min="4111" max="4116" width="9.54296875" customWidth="1"/>
    <col min="4118" max="4118" width="16.7265625" bestFit="1" customWidth="1"/>
    <col min="4119" max="4119" width="14.7265625" bestFit="1" customWidth="1"/>
    <col min="4121" max="4121" width="14.7265625" bestFit="1" customWidth="1"/>
    <col min="4122" max="4122" width="13.1796875" bestFit="1" customWidth="1"/>
    <col min="4353" max="4353" width="6" customWidth="1"/>
    <col min="4354" max="4354" width="15.453125" customWidth="1"/>
    <col min="4355" max="4355" width="12.81640625" bestFit="1" customWidth="1"/>
    <col min="4356" max="4356" width="11.54296875" bestFit="1" customWidth="1"/>
    <col min="4357" max="4357" width="11.453125" bestFit="1" customWidth="1"/>
    <col min="4358" max="4358" width="12.81640625" bestFit="1" customWidth="1"/>
    <col min="4359" max="4359" width="10.54296875" bestFit="1" customWidth="1"/>
    <col min="4360" max="4360" width="14.26953125" bestFit="1" customWidth="1"/>
    <col min="4361" max="4361" width="12.81640625" bestFit="1" customWidth="1"/>
    <col min="4362" max="4362" width="11.54296875" bestFit="1" customWidth="1"/>
    <col min="4363" max="4363" width="11.453125" bestFit="1" customWidth="1"/>
    <col min="4364" max="4364" width="12.81640625" bestFit="1" customWidth="1"/>
    <col min="4365" max="4365" width="10.54296875" bestFit="1" customWidth="1"/>
    <col min="4366" max="4366" width="14.26953125" bestFit="1" customWidth="1"/>
    <col min="4367" max="4372" width="9.54296875" customWidth="1"/>
    <col min="4374" max="4374" width="16.7265625" bestFit="1" customWidth="1"/>
    <col min="4375" max="4375" width="14.7265625" bestFit="1" customWidth="1"/>
    <col min="4377" max="4377" width="14.7265625" bestFit="1" customWidth="1"/>
    <col min="4378" max="4378" width="13.1796875" bestFit="1" customWidth="1"/>
    <col min="4609" max="4609" width="6" customWidth="1"/>
    <col min="4610" max="4610" width="15.453125" customWidth="1"/>
    <col min="4611" max="4611" width="12.81640625" bestFit="1" customWidth="1"/>
    <col min="4612" max="4612" width="11.54296875" bestFit="1" customWidth="1"/>
    <col min="4613" max="4613" width="11.453125" bestFit="1" customWidth="1"/>
    <col min="4614" max="4614" width="12.81640625" bestFit="1" customWidth="1"/>
    <col min="4615" max="4615" width="10.54296875" bestFit="1" customWidth="1"/>
    <col min="4616" max="4616" width="14.26953125" bestFit="1" customWidth="1"/>
    <col min="4617" max="4617" width="12.81640625" bestFit="1" customWidth="1"/>
    <col min="4618" max="4618" width="11.54296875" bestFit="1" customWidth="1"/>
    <col min="4619" max="4619" width="11.453125" bestFit="1" customWidth="1"/>
    <col min="4620" max="4620" width="12.81640625" bestFit="1" customWidth="1"/>
    <col min="4621" max="4621" width="10.54296875" bestFit="1" customWidth="1"/>
    <col min="4622" max="4622" width="14.26953125" bestFit="1" customWidth="1"/>
    <col min="4623" max="4628" width="9.54296875" customWidth="1"/>
    <col min="4630" max="4630" width="16.7265625" bestFit="1" customWidth="1"/>
    <col min="4631" max="4631" width="14.7265625" bestFit="1" customWidth="1"/>
    <col min="4633" max="4633" width="14.7265625" bestFit="1" customWidth="1"/>
    <col min="4634" max="4634" width="13.1796875" bestFit="1" customWidth="1"/>
    <col min="4865" max="4865" width="6" customWidth="1"/>
    <col min="4866" max="4866" width="15.453125" customWidth="1"/>
    <col min="4867" max="4867" width="12.81640625" bestFit="1" customWidth="1"/>
    <col min="4868" max="4868" width="11.54296875" bestFit="1" customWidth="1"/>
    <col min="4869" max="4869" width="11.453125" bestFit="1" customWidth="1"/>
    <col min="4870" max="4870" width="12.81640625" bestFit="1" customWidth="1"/>
    <col min="4871" max="4871" width="10.54296875" bestFit="1" customWidth="1"/>
    <col min="4872" max="4872" width="14.26953125" bestFit="1" customWidth="1"/>
    <col min="4873" max="4873" width="12.81640625" bestFit="1" customWidth="1"/>
    <col min="4874" max="4874" width="11.54296875" bestFit="1" customWidth="1"/>
    <col min="4875" max="4875" width="11.453125" bestFit="1" customWidth="1"/>
    <col min="4876" max="4876" width="12.81640625" bestFit="1" customWidth="1"/>
    <col min="4877" max="4877" width="10.54296875" bestFit="1" customWidth="1"/>
    <col min="4878" max="4878" width="14.26953125" bestFit="1" customWidth="1"/>
    <col min="4879" max="4884" width="9.54296875" customWidth="1"/>
    <col min="4886" max="4886" width="16.7265625" bestFit="1" customWidth="1"/>
    <col min="4887" max="4887" width="14.7265625" bestFit="1" customWidth="1"/>
    <col min="4889" max="4889" width="14.7265625" bestFit="1" customWidth="1"/>
    <col min="4890" max="4890" width="13.1796875" bestFit="1" customWidth="1"/>
    <col min="5121" max="5121" width="6" customWidth="1"/>
    <col min="5122" max="5122" width="15.453125" customWidth="1"/>
    <col min="5123" max="5123" width="12.81640625" bestFit="1" customWidth="1"/>
    <col min="5124" max="5124" width="11.54296875" bestFit="1" customWidth="1"/>
    <col min="5125" max="5125" width="11.453125" bestFit="1" customWidth="1"/>
    <col min="5126" max="5126" width="12.81640625" bestFit="1" customWidth="1"/>
    <col min="5127" max="5127" width="10.54296875" bestFit="1" customWidth="1"/>
    <col min="5128" max="5128" width="14.26953125" bestFit="1" customWidth="1"/>
    <col min="5129" max="5129" width="12.81640625" bestFit="1" customWidth="1"/>
    <col min="5130" max="5130" width="11.54296875" bestFit="1" customWidth="1"/>
    <col min="5131" max="5131" width="11.453125" bestFit="1" customWidth="1"/>
    <col min="5132" max="5132" width="12.81640625" bestFit="1" customWidth="1"/>
    <col min="5133" max="5133" width="10.54296875" bestFit="1" customWidth="1"/>
    <col min="5134" max="5134" width="14.26953125" bestFit="1" customWidth="1"/>
    <col min="5135" max="5140" width="9.54296875" customWidth="1"/>
    <col min="5142" max="5142" width="16.7265625" bestFit="1" customWidth="1"/>
    <col min="5143" max="5143" width="14.7265625" bestFit="1" customWidth="1"/>
    <col min="5145" max="5145" width="14.7265625" bestFit="1" customWidth="1"/>
    <col min="5146" max="5146" width="13.1796875" bestFit="1" customWidth="1"/>
    <col min="5377" max="5377" width="6" customWidth="1"/>
    <col min="5378" max="5378" width="15.453125" customWidth="1"/>
    <col min="5379" max="5379" width="12.81640625" bestFit="1" customWidth="1"/>
    <col min="5380" max="5380" width="11.54296875" bestFit="1" customWidth="1"/>
    <col min="5381" max="5381" width="11.453125" bestFit="1" customWidth="1"/>
    <col min="5382" max="5382" width="12.81640625" bestFit="1" customWidth="1"/>
    <col min="5383" max="5383" width="10.54296875" bestFit="1" customWidth="1"/>
    <col min="5384" max="5384" width="14.26953125" bestFit="1" customWidth="1"/>
    <col min="5385" max="5385" width="12.81640625" bestFit="1" customWidth="1"/>
    <col min="5386" max="5386" width="11.54296875" bestFit="1" customWidth="1"/>
    <col min="5387" max="5387" width="11.453125" bestFit="1" customWidth="1"/>
    <col min="5388" max="5388" width="12.81640625" bestFit="1" customWidth="1"/>
    <col min="5389" max="5389" width="10.54296875" bestFit="1" customWidth="1"/>
    <col min="5390" max="5390" width="14.26953125" bestFit="1" customWidth="1"/>
    <col min="5391" max="5396" width="9.54296875" customWidth="1"/>
    <col min="5398" max="5398" width="16.7265625" bestFit="1" customWidth="1"/>
    <col min="5399" max="5399" width="14.7265625" bestFit="1" customWidth="1"/>
    <col min="5401" max="5401" width="14.7265625" bestFit="1" customWidth="1"/>
    <col min="5402" max="5402" width="13.1796875" bestFit="1" customWidth="1"/>
    <col min="5633" max="5633" width="6" customWidth="1"/>
    <col min="5634" max="5634" width="15.453125" customWidth="1"/>
    <col min="5635" max="5635" width="12.81640625" bestFit="1" customWidth="1"/>
    <col min="5636" max="5636" width="11.54296875" bestFit="1" customWidth="1"/>
    <col min="5637" max="5637" width="11.453125" bestFit="1" customWidth="1"/>
    <col min="5638" max="5638" width="12.81640625" bestFit="1" customWidth="1"/>
    <col min="5639" max="5639" width="10.54296875" bestFit="1" customWidth="1"/>
    <col min="5640" max="5640" width="14.26953125" bestFit="1" customWidth="1"/>
    <col min="5641" max="5641" width="12.81640625" bestFit="1" customWidth="1"/>
    <col min="5642" max="5642" width="11.54296875" bestFit="1" customWidth="1"/>
    <col min="5643" max="5643" width="11.453125" bestFit="1" customWidth="1"/>
    <col min="5644" max="5644" width="12.81640625" bestFit="1" customWidth="1"/>
    <col min="5645" max="5645" width="10.54296875" bestFit="1" customWidth="1"/>
    <col min="5646" max="5646" width="14.26953125" bestFit="1" customWidth="1"/>
    <col min="5647" max="5652" width="9.54296875" customWidth="1"/>
    <col min="5654" max="5654" width="16.7265625" bestFit="1" customWidth="1"/>
    <col min="5655" max="5655" width="14.7265625" bestFit="1" customWidth="1"/>
    <col min="5657" max="5657" width="14.7265625" bestFit="1" customWidth="1"/>
    <col min="5658" max="5658" width="13.1796875" bestFit="1" customWidth="1"/>
    <col min="5889" max="5889" width="6" customWidth="1"/>
    <col min="5890" max="5890" width="15.453125" customWidth="1"/>
    <col min="5891" max="5891" width="12.81640625" bestFit="1" customWidth="1"/>
    <col min="5892" max="5892" width="11.54296875" bestFit="1" customWidth="1"/>
    <col min="5893" max="5893" width="11.453125" bestFit="1" customWidth="1"/>
    <col min="5894" max="5894" width="12.81640625" bestFit="1" customWidth="1"/>
    <col min="5895" max="5895" width="10.54296875" bestFit="1" customWidth="1"/>
    <col min="5896" max="5896" width="14.26953125" bestFit="1" customWidth="1"/>
    <col min="5897" max="5897" width="12.81640625" bestFit="1" customWidth="1"/>
    <col min="5898" max="5898" width="11.54296875" bestFit="1" customWidth="1"/>
    <col min="5899" max="5899" width="11.453125" bestFit="1" customWidth="1"/>
    <col min="5900" max="5900" width="12.81640625" bestFit="1" customWidth="1"/>
    <col min="5901" max="5901" width="10.54296875" bestFit="1" customWidth="1"/>
    <col min="5902" max="5902" width="14.26953125" bestFit="1" customWidth="1"/>
    <col min="5903" max="5908" width="9.54296875" customWidth="1"/>
    <col min="5910" max="5910" width="16.7265625" bestFit="1" customWidth="1"/>
    <col min="5911" max="5911" width="14.7265625" bestFit="1" customWidth="1"/>
    <col min="5913" max="5913" width="14.7265625" bestFit="1" customWidth="1"/>
    <col min="5914" max="5914" width="13.1796875" bestFit="1" customWidth="1"/>
    <col min="6145" max="6145" width="6" customWidth="1"/>
    <col min="6146" max="6146" width="15.453125" customWidth="1"/>
    <col min="6147" max="6147" width="12.81640625" bestFit="1" customWidth="1"/>
    <col min="6148" max="6148" width="11.54296875" bestFit="1" customWidth="1"/>
    <col min="6149" max="6149" width="11.453125" bestFit="1" customWidth="1"/>
    <col min="6150" max="6150" width="12.81640625" bestFit="1" customWidth="1"/>
    <col min="6151" max="6151" width="10.54296875" bestFit="1" customWidth="1"/>
    <col min="6152" max="6152" width="14.26953125" bestFit="1" customWidth="1"/>
    <col min="6153" max="6153" width="12.81640625" bestFit="1" customWidth="1"/>
    <col min="6154" max="6154" width="11.54296875" bestFit="1" customWidth="1"/>
    <col min="6155" max="6155" width="11.453125" bestFit="1" customWidth="1"/>
    <col min="6156" max="6156" width="12.81640625" bestFit="1" customWidth="1"/>
    <col min="6157" max="6157" width="10.54296875" bestFit="1" customWidth="1"/>
    <col min="6158" max="6158" width="14.26953125" bestFit="1" customWidth="1"/>
    <col min="6159" max="6164" width="9.54296875" customWidth="1"/>
    <col min="6166" max="6166" width="16.7265625" bestFit="1" customWidth="1"/>
    <col min="6167" max="6167" width="14.7265625" bestFit="1" customWidth="1"/>
    <col min="6169" max="6169" width="14.7265625" bestFit="1" customWidth="1"/>
    <col min="6170" max="6170" width="13.1796875" bestFit="1" customWidth="1"/>
    <col min="6401" max="6401" width="6" customWidth="1"/>
    <col min="6402" max="6402" width="15.453125" customWidth="1"/>
    <col min="6403" max="6403" width="12.81640625" bestFit="1" customWidth="1"/>
    <col min="6404" max="6404" width="11.54296875" bestFit="1" customWidth="1"/>
    <col min="6405" max="6405" width="11.453125" bestFit="1" customWidth="1"/>
    <col min="6406" max="6406" width="12.81640625" bestFit="1" customWidth="1"/>
    <col min="6407" max="6407" width="10.54296875" bestFit="1" customWidth="1"/>
    <col min="6408" max="6408" width="14.26953125" bestFit="1" customWidth="1"/>
    <col min="6409" max="6409" width="12.81640625" bestFit="1" customWidth="1"/>
    <col min="6410" max="6410" width="11.54296875" bestFit="1" customWidth="1"/>
    <col min="6411" max="6411" width="11.453125" bestFit="1" customWidth="1"/>
    <col min="6412" max="6412" width="12.81640625" bestFit="1" customWidth="1"/>
    <col min="6413" max="6413" width="10.54296875" bestFit="1" customWidth="1"/>
    <col min="6414" max="6414" width="14.26953125" bestFit="1" customWidth="1"/>
    <col min="6415" max="6420" width="9.54296875" customWidth="1"/>
    <col min="6422" max="6422" width="16.7265625" bestFit="1" customWidth="1"/>
    <col min="6423" max="6423" width="14.7265625" bestFit="1" customWidth="1"/>
    <col min="6425" max="6425" width="14.7265625" bestFit="1" customWidth="1"/>
    <col min="6426" max="6426" width="13.1796875" bestFit="1" customWidth="1"/>
    <col min="6657" max="6657" width="6" customWidth="1"/>
    <col min="6658" max="6658" width="15.453125" customWidth="1"/>
    <col min="6659" max="6659" width="12.81640625" bestFit="1" customWidth="1"/>
    <col min="6660" max="6660" width="11.54296875" bestFit="1" customWidth="1"/>
    <col min="6661" max="6661" width="11.453125" bestFit="1" customWidth="1"/>
    <col min="6662" max="6662" width="12.81640625" bestFit="1" customWidth="1"/>
    <col min="6663" max="6663" width="10.54296875" bestFit="1" customWidth="1"/>
    <col min="6664" max="6664" width="14.26953125" bestFit="1" customWidth="1"/>
    <col min="6665" max="6665" width="12.81640625" bestFit="1" customWidth="1"/>
    <col min="6666" max="6666" width="11.54296875" bestFit="1" customWidth="1"/>
    <col min="6667" max="6667" width="11.453125" bestFit="1" customWidth="1"/>
    <col min="6668" max="6668" width="12.81640625" bestFit="1" customWidth="1"/>
    <col min="6669" max="6669" width="10.54296875" bestFit="1" customWidth="1"/>
    <col min="6670" max="6670" width="14.26953125" bestFit="1" customWidth="1"/>
    <col min="6671" max="6676" width="9.54296875" customWidth="1"/>
    <col min="6678" max="6678" width="16.7265625" bestFit="1" customWidth="1"/>
    <col min="6679" max="6679" width="14.7265625" bestFit="1" customWidth="1"/>
    <col min="6681" max="6681" width="14.7265625" bestFit="1" customWidth="1"/>
    <col min="6682" max="6682" width="13.1796875" bestFit="1" customWidth="1"/>
    <col min="6913" max="6913" width="6" customWidth="1"/>
    <col min="6914" max="6914" width="15.453125" customWidth="1"/>
    <col min="6915" max="6915" width="12.81640625" bestFit="1" customWidth="1"/>
    <col min="6916" max="6916" width="11.54296875" bestFit="1" customWidth="1"/>
    <col min="6917" max="6917" width="11.453125" bestFit="1" customWidth="1"/>
    <col min="6918" max="6918" width="12.81640625" bestFit="1" customWidth="1"/>
    <col min="6919" max="6919" width="10.54296875" bestFit="1" customWidth="1"/>
    <col min="6920" max="6920" width="14.26953125" bestFit="1" customWidth="1"/>
    <col min="6921" max="6921" width="12.81640625" bestFit="1" customWidth="1"/>
    <col min="6922" max="6922" width="11.54296875" bestFit="1" customWidth="1"/>
    <col min="6923" max="6923" width="11.453125" bestFit="1" customWidth="1"/>
    <col min="6924" max="6924" width="12.81640625" bestFit="1" customWidth="1"/>
    <col min="6925" max="6925" width="10.54296875" bestFit="1" customWidth="1"/>
    <col min="6926" max="6926" width="14.26953125" bestFit="1" customWidth="1"/>
    <col min="6927" max="6932" width="9.54296875" customWidth="1"/>
    <col min="6934" max="6934" width="16.7265625" bestFit="1" customWidth="1"/>
    <col min="6935" max="6935" width="14.7265625" bestFit="1" customWidth="1"/>
    <col min="6937" max="6937" width="14.7265625" bestFit="1" customWidth="1"/>
    <col min="6938" max="6938" width="13.1796875" bestFit="1" customWidth="1"/>
    <col min="7169" max="7169" width="6" customWidth="1"/>
    <col min="7170" max="7170" width="15.453125" customWidth="1"/>
    <col min="7171" max="7171" width="12.81640625" bestFit="1" customWidth="1"/>
    <col min="7172" max="7172" width="11.54296875" bestFit="1" customWidth="1"/>
    <col min="7173" max="7173" width="11.453125" bestFit="1" customWidth="1"/>
    <col min="7174" max="7174" width="12.81640625" bestFit="1" customWidth="1"/>
    <col min="7175" max="7175" width="10.54296875" bestFit="1" customWidth="1"/>
    <col min="7176" max="7176" width="14.26953125" bestFit="1" customWidth="1"/>
    <col min="7177" max="7177" width="12.81640625" bestFit="1" customWidth="1"/>
    <col min="7178" max="7178" width="11.54296875" bestFit="1" customWidth="1"/>
    <col min="7179" max="7179" width="11.453125" bestFit="1" customWidth="1"/>
    <col min="7180" max="7180" width="12.81640625" bestFit="1" customWidth="1"/>
    <col min="7181" max="7181" width="10.54296875" bestFit="1" customWidth="1"/>
    <col min="7182" max="7182" width="14.26953125" bestFit="1" customWidth="1"/>
    <col min="7183" max="7188" width="9.54296875" customWidth="1"/>
    <col min="7190" max="7190" width="16.7265625" bestFit="1" customWidth="1"/>
    <col min="7191" max="7191" width="14.7265625" bestFit="1" customWidth="1"/>
    <col min="7193" max="7193" width="14.7265625" bestFit="1" customWidth="1"/>
    <col min="7194" max="7194" width="13.1796875" bestFit="1" customWidth="1"/>
    <col min="7425" max="7425" width="6" customWidth="1"/>
    <col min="7426" max="7426" width="15.453125" customWidth="1"/>
    <col min="7427" max="7427" width="12.81640625" bestFit="1" customWidth="1"/>
    <col min="7428" max="7428" width="11.54296875" bestFit="1" customWidth="1"/>
    <col min="7429" max="7429" width="11.453125" bestFit="1" customWidth="1"/>
    <col min="7430" max="7430" width="12.81640625" bestFit="1" customWidth="1"/>
    <col min="7431" max="7431" width="10.54296875" bestFit="1" customWidth="1"/>
    <col min="7432" max="7432" width="14.26953125" bestFit="1" customWidth="1"/>
    <col min="7433" max="7433" width="12.81640625" bestFit="1" customWidth="1"/>
    <col min="7434" max="7434" width="11.54296875" bestFit="1" customWidth="1"/>
    <col min="7435" max="7435" width="11.453125" bestFit="1" customWidth="1"/>
    <col min="7436" max="7436" width="12.81640625" bestFit="1" customWidth="1"/>
    <col min="7437" max="7437" width="10.54296875" bestFit="1" customWidth="1"/>
    <col min="7438" max="7438" width="14.26953125" bestFit="1" customWidth="1"/>
    <col min="7439" max="7444" width="9.54296875" customWidth="1"/>
    <col min="7446" max="7446" width="16.7265625" bestFit="1" customWidth="1"/>
    <col min="7447" max="7447" width="14.7265625" bestFit="1" customWidth="1"/>
    <col min="7449" max="7449" width="14.7265625" bestFit="1" customWidth="1"/>
    <col min="7450" max="7450" width="13.1796875" bestFit="1" customWidth="1"/>
    <col min="7681" max="7681" width="6" customWidth="1"/>
    <col min="7682" max="7682" width="15.453125" customWidth="1"/>
    <col min="7683" max="7683" width="12.81640625" bestFit="1" customWidth="1"/>
    <col min="7684" max="7684" width="11.54296875" bestFit="1" customWidth="1"/>
    <col min="7685" max="7685" width="11.453125" bestFit="1" customWidth="1"/>
    <col min="7686" max="7686" width="12.81640625" bestFit="1" customWidth="1"/>
    <col min="7687" max="7687" width="10.54296875" bestFit="1" customWidth="1"/>
    <col min="7688" max="7688" width="14.26953125" bestFit="1" customWidth="1"/>
    <col min="7689" max="7689" width="12.81640625" bestFit="1" customWidth="1"/>
    <col min="7690" max="7690" width="11.54296875" bestFit="1" customWidth="1"/>
    <col min="7691" max="7691" width="11.453125" bestFit="1" customWidth="1"/>
    <col min="7692" max="7692" width="12.81640625" bestFit="1" customWidth="1"/>
    <col min="7693" max="7693" width="10.54296875" bestFit="1" customWidth="1"/>
    <col min="7694" max="7694" width="14.26953125" bestFit="1" customWidth="1"/>
    <col min="7695" max="7700" width="9.54296875" customWidth="1"/>
    <col min="7702" max="7702" width="16.7265625" bestFit="1" customWidth="1"/>
    <col min="7703" max="7703" width="14.7265625" bestFit="1" customWidth="1"/>
    <col min="7705" max="7705" width="14.7265625" bestFit="1" customWidth="1"/>
    <col min="7706" max="7706" width="13.1796875" bestFit="1" customWidth="1"/>
    <col min="7937" max="7937" width="6" customWidth="1"/>
    <col min="7938" max="7938" width="15.453125" customWidth="1"/>
    <col min="7939" max="7939" width="12.81640625" bestFit="1" customWidth="1"/>
    <col min="7940" max="7940" width="11.54296875" bestFit="1" customWidth="1"/>
    <col min="7941" max="7941" width="11.453125" bestFit="1" customWidth="1"/>
    <col min="7942" max="7942" width="12.81640625" bestFit="1" customWidth="1"/>
    <col min="7943" max="7943" width="10.54296875" bestFit="1" customWidth="1"/>
    <col min="7944" max="7944" width="14.26953125" bestFit="1" customWidth="1"/>
    <col min="7945" max="7945" width="12.81640625" bestFit="1" customWidth="1"/>
    <col min="7946" max="7946" width="11.54296875" bestFit="1" customWidth="1"/>
    <col min="7947" max="7947" width="11.453125" bestFit="1" customWidth="1"/>
    <col min="7948" max="7948" width="12.81640625" bestFit="1" customWidth="1"/>
    <col min="7949" max="7949" width="10.54296875" bestFit="1" customWidth="1"/>
    <col min="7950" max="7950" width="14.26953125" bestFit="1" customWidth="1"/>
    <col min="7951" max="7956" width="9.54296875" customWidth="1"/>
    <col min="7958" max="7958" width="16.7265625" bestFit="1" customWidth="1"/>
    <col min="7959" max="7959" width="14.7265625" bestFit="1" customWidth="1"/>
    <col min="7961" max="7961" width="14.7265625" bestFit="1" customWidth="1"/>
    <col min="7962" max="7962" width="13.1796875" bestFit="1" customWidth="1"/>
    <col min="8193" max="8193" width="6" customWidth="1"/>
    <col min="8194" max="8194" width="15.453125" customWidth="1"/>
    <col min="8195" max="8195" width="12.81640625" bestFit="1" customWidth="1"/>
    <col min="8196" max="8196" width="11.54296875" bestFit="1" customWidth="1"/>
    <col min="8197" max="8197" width="11.453125" bestFit="1" customWidth="1"/>
    <col min="8198" max="8198" width="12.81640625" bestFit="1" customWidth="1"/>
    <col min="8199" max="8199" width="10.54296875" bestFit="1" customWidth="1"/>
    <col min="8200" max="8200" width="14.26953125" bestFit="1" customWidth="1"/>
    <col min="8201" max="8201" width="12.81640625" bestFit="1" customWidth="1"/>
    <col min="8202" max="8202" width="11.54296875" bestFit="1" customWidth="1"/>
    <col min="8203" max="8203" width="11.453125" bestFit="1" customWidth="1"/>
    <col min="8204" max="8204" width="12.81640625" bestFit="1" customWidth="1"/>
    <col min="8205" max="8205" width="10.54296875" bestFit="1" customWidth="1"/>
    <col min="8206" max="8206" width="14.26953125" bestFit="1" customWidth="1"/>
    <col min="8207" max="8212" width="9.54296875" customWidth="1"/>
    <col min="8214" max="8214" width="16.7265625" bestFit="1" customWidth="1"/>
    <col min="8215" max="8215" width="14.7265625" bestFit="1" customWidth="1"/>
    <col min="8217" max="8217" width="14.7265625" bestFit="1" customWidth="1"/>
    <col min="8218" max="8218" width="13.1796875" bestFit="1" customWidth="1"/>
    <col min="8449" max="8449" width="6" customWidth="1"/>
    <col min="8450" max="8450" width="15.453125" customWidth="1"/>
    <col min="8451" max="8451" width="12.81640625" bestFit="1" customWidth="1"/>
    <col min="8452" max="8452" width="11.54296875" bestFit="1" customWidth="1"/>
    <col min="8453" max="8453" width="11.453125" bestFit="1" customWidth="1"/>
    <col min="8454" max="8454" width="12.81640625" bestFit="1" customWidth="1"/>
    <col min="8455" max="8455" width="10.54296875" bestFit="1" customWidth="1"/>
    <col min="8456" max="8456" width="14.26953125" bestFit="1" customWidth="1"/>
    <col min="8457" max="8457" width="12.81640625" bestFit="1" customWidth="1"/>
    <col min="8458" max="8458" width="11.54296875" bestFit="1" customWidth="1"/>
    <col min="8459" max="8459" width="11.453125" bestFit="1" customWidth="1"/>
    <col min="8460" max="8460" width="12.81640625" bestFit="1" customWidth="1"/>
    <col min="8461" max="8461" width="10.54296875" bestFit="1" customWidth="1"/>
    <col min="8462" max="8462" width="14.26953125" bestFit="1" customWidth="1"/>
    <col min="8463" max="8468" width="9.54296875" customWidth="1"/>
    <col min="8470" max="8470" width="16.7265625" bestFit="1" customWidth="1"/>
    <col min="8471" max="8471" width="14.7265625" bestFit="1" customWidth="1"/>
    <col min="8473" max="8473" width="14.7265625" bestFit="1" customWidth="1"/>
    <col min="8474" max="8474" width="13.1796875" bestFit="1" customWidth="1"/>
    <col min="8705" max="8705" width="6" customWidth="1"/>
    <col min="8706" max="8706" width="15.453125" customWidth="1"/>
    <col min="8707" max="8707" width="12.81640625" bestFit="1" customWidth="1"/>
    <col min="8708" max="8708" width="11.54296875" bestFit="1" customWidth="1"/>
    <col min="8709" max="8709" width="11.453125" bestFit="1" customWidth="1"/>
    <col min="8710" max="8710" width="12.81640625" bestFit="1" customWidth="1"/>
    <col min="8711" max="8711" width="10.54296875" bestFit="1" customWidth="1"/>
    <col min="8712" max="8712" width="14.26953125" bestFit="1" customWidth="1"/>
    <col min="8713" max="8713" width="12.81640625" bestFit="1" customWidth="1"/>
    <col min="8714" max="8714" width="11.54296875" bestFit="1" customWidth="1"/>
    <col min="8715" max="8715" width="11.453125" bestFit="1" customWidth="1"/>
    <col min="8716" max="8716" width="12.81640625" bestFit="1" customWidth="1"/>
    <col min="8717" max="8717" width="10.54296875" bestFit="1" customWidth="1"/>
    <col min="8718" max="8718" width="14.26953125" bestFit="1" customWidth="1"/>
    <col min="8719" max="8724" width="9.54296875" customWidth="1"/>
    <col min="8726" max="8726" width="16.7265625" bestFit="1" customWidth="1"/>
    <col min="8727" max="8727" width="14.7265625" bestFit="1" customWidth="1"/>
    <col min="8729" max="8729" width="14.7265625" bestFit="1" customWidth="1"/>
    <col min="8730" max="8730" width="13.1796875" bestFit="1" customWidth="1"/>
    <col min="8961" max="8961" width="6" customWidth="1"/>
    <col min="8962" max="8962" width="15.453125" customWidth="1"/>
    <col min="8963" max="8963" width="12.81640625" bestFit="1" customWidth="1"/>
    <col min="8964" max="8964" width="11.54296875" bestFit="1" customWidth="1"/>
    <col min="8965" max="8965" width="11.453125" bestFit="1" customWidth="1"/>
    <col min="8966" max="8966" width="12.81640625" bestFit="1" customWidth="1"/>
    <col min="8967" max="8967" width="10.54296875" bestFit="1" customWidth="1"/>
    <col min="8968" max="8968" width="14.26953125" bestFit="1" customWidth="1"/>
    <col min="8969" max="8969" width="12.81640625" bestFit="1" customWidth="1"/>
    <col min="8970" max="8970" width="11.54296875" bestFit="1" customWidth="1"/>
    <col min="8971" max="8971" width="11.453125" bestFit="1" customWidth="1"/>
    <col min="8972" max="8972" width="12.81640625" bestFit="1" customWidth="1"/>
    <col min="8973" max="8973" width="10.54296875" bestFit="1" customWidth="1"/>
    <col min="8974" max="8974" width="14.26953125" bestFit="1" customWidth="1"/>
    <col min="8975" max="8980" width="9.54296875" customWidth="1"/>
    <col min="8982" max="8982" width="16.7265625" bestFit="1" customWidth="1"/>
    <col min="8983" max="8983" width="14.7265625" bestFit="1" customWidth="1"/>
    <col min="8985" max="8985" width="14.7265625" bestFit="1" customWidth="1"/>
    <col min="8986" max="8986" width="13.1796875" bestFit="1" customWidth="1"/>
    <col min="9217" max="9217" width="6" customWidth="1"/>
    <col min="9218" max="9218" width="15.453125" customWidth="1"/>
    <col min="9219" max="9219" width="12.81640625" bestFit="1" customWidth="1"/>
    <col min="9220" max="9220" width="11.54296875" bestFit="1" customWidth="1"/>
    <col min="9221" max="9221" width="11.453125" bestFit="1" customWidth="1"/>
    <col min="9222" max="9222" width="12.81640625" bestFit="1" customWidth="1"/>
    <col min="9223" max="9223" width="10.54296875" bestFit="1" customWidth="1"/>
    <col min="9224" max="9224" width="14.26953125" bestFit="1" customWidth="1"/>
    <col min="9225" max="9225" width="12.81640625" bestFit="1" customWidth="1"/>
    <col min="9226" max="9226" width="11.54296875" bestFit="1" customWidth="1"/>
    <col min="9227" max="9227" width="11.453125" bestFit="1" customWidth="1"/>
    <col min="9228" max="9228" width="12.81640625" bestFit="1" customWidth="1"/>
    <col min="9229" max="9229" width="10.54296875" bestFit="1" customWidth="1"/>
    <col min="9230" max="9230" width="14.26953125" bestFit="1" customWidth="1"/>
    <col min="9231" max="9236" width="9.54296875" customWidth="1"/>
    <col min="9238" max="9238" width="16.7265625" bestFit="1" customWidth="1"/>
    <col min="9239" max="9239" width="14.7265625" bestFit="1" customWidth="1"/>
    <col min="9241" max="9241" width="14.7265625" bestFit="1" customWidth="1"/>
    <col min="9242" max="9242" width="13.1796875" bestFit="1" customWidth="1"/>
    <col min="9473" max="9473" width="6" customWidth="1"/>
    <col min="9474" max="9474" width="15.453125" customWidth="1"/>
    <col min="9475" max="9475" width="12.81640625" bestFit="1" customWidth="1"/>
    <col min="9476" max="9476" width="11.54296875" bestFit="1" customWidth="1"/>
    <col min="9477" max="9477" width="11.453125" bestFit="1" customWidth="1"/>
    <col min="9478" max="9478" width="12.81640625" bestFit="1" customWidth="1"/>
    <col min="9479" max="9479" width="10.54296875" bestFit="1" customWidth="1"/>
    <col min="9480" max="9480" width="14.26953125" bestFit="1" customWidth="1"/>
    <col min="9481" max="9481" width="12.81640625" bestFit="1" customWidth="1"/>
    <col min="9482" max="9482" width="11.54296875" bestFit="1" customWidth="1"/>
    <col min="9483" max="9483" width="11.453125" bestFit="1" customWidth="1"/>
    <col min="9484" max="9484" width="12.81640625" bestFit="1" customWidth="1"/>
    <col min="9485" max="9485" width="10.54296875" bestFit="1" customWidth="1"/>
    <col min="9486" max="9486" width="14.26953125" bestFit="1" customWidth="1"/>
    <col min="9487" max="9492" width="9.54296875" customWidth="1"/>
    <col min="9494" max="9494" width="16.7265625" bestFit="1" customWidth="1"/>
    <col min="9495" max="9495" width="14.7265625" bestFit="1" customWidth="1"/>
    <col min="9497" max="9497" width="14.7265625" bestFit="1" customWidth="1"/>
    <col min="9498" max="9498" width="13.1796875" bestFit="1" customWidth="1"/>
    <col min="9729" max="9729" width="6" customWidth="1"/>
    <col min="9730" max="9730" width="15.453125" customWidth="1"/>
    <col min="9731" max="9731" width="12.81640625" bestFit="1" customWidth="1"/>
    <col min="9732" max="9732" width="11.54296875" bestFit="1" customWidth="1"/>
    <col min="9733" max="9733" width="11.453125" bestFit="1" customWidth="1"/>
    <col min="9734" max="9734" width="12.81640625" bestFit="1" customWidth="1"/>
    <col min="9735" max="9735" width="10.54296875" bestFit="1" customWidth="1"/>
    <col min="9736" max="9736" width="14.26953125" bestFit="1" customWidth="1"/>
    <col min="9737" max="9737" width="12.81640625" bestFit="1" customWidth="1"/>
    <col min="9738" max="9738" width="11.54296875" bestFit="1" customWidth="1"/>
    <col min="9739" max="9739" width="11.453125" bestFit="1" customWidth="1"/>
    <col min="9740" max="9740" width="12.81640625" bestFit="1" customWidth="1"/>
    <col min="9741" max="9741" width="10.54296875" bestFit="1" customWidth="1"/>
    <col min="9742" max="9742" width="14.26953125" bestFit="1" customWidth="1"/>
    <col min="9743" max="9748" width="9.54296875" customWidth="1"/>
    <col min="9750" max="9750" width="16.7265625" bestFit="1" customWidth="1"/>
    <col min="9751" max="9751" width="14.7265625" bestFit="1" customWidth="1"/>
    <col min="9753" max="9753" width="14.7265625" bestFit="1" customWidth="1"/>
    <col min="9754" max="9754" width="13.1796875" bestFit="1" customWidth="1"/>
    <col min="9985" max="9985" width="6" customWidth="1"/>
    <col min="9986" max="9986" width="15.453125" customWidth="1"/>
    <col min="9987" max="9987" width="12.81640625" bestFit="1" customWidth="1"/>
    <col min="9988" max="9988" width="11.54296875" bestFit="1" customWidth="1"/>
    <col min="9989" max="9989" width="11.453125" bestFit="1" customWidth="1"/>
    <col min="9990" max="9990" width="12.81640625" bestFit="1" customWidth="1"/>
    <col min="9991" max="9991" width="10.54296875" bestFit="1" customWidth="1"/>
    <col min="9992" max="9992" width="14.26953125" bestFit="1" customWidth="1"/>
    <col min="9993" max="9993" width="12.81640625" bestFit="1" customWidth="1"/>
    <col min="9994" max="9994" width="11.54296875" bestFit="1" customWidth="1"/>
    <col min="9995" max="9995" width="11.453125" bestFit="1" customWidth="1"/>
    <col min="9996" max="9996" width="12.81640625" bestFit="1" customWidth="1"/>
    <col min="9997" max="9997" width="10.54296875" bestFit="1" customWidth="1"/>
    <col min="9998" max="9998" width="14.26953125" bestFit="1" customWidth="1"/>
    <col min="9999" max="10004" width="9.54296875" customWidth="1"/>
    <col min="10006" max="10006" width="16.7265625" bestFit="1" customWidth="1"/>
    <col min="10007" max="10007" width="14.7265625" bestFit="1" customWidth="1"/>
    <col min="10009" max="10009" width="14.7265625" bestFit="1" customWidth="1"/>
    <col min="10010" max="10010" width="13.1796875" bestFit="1" customWidth="1"/>
    <col min="10241" max="10241" width="6" customWidth="1"/>
    <col min="10242" max="10242" width="15.453125" customWidth="1"/>
    <col min="10243" max="10243" width="12.81640625" bestFit="1" customWidth="1"/>
    <col min="10244" max="10244" width="11.54296875" bestFit="1" customWidth="1"/>
    <col min="10245" max="10245" width="11.453125" bestFit="1" customWidth="1"/>
    <col min="10246" max="10246" width="12.81640625" bestFit="1" customWidth="1"/>
    <col min="10247" max="10247" width="10.54296875" bestFit="1" customWidth="1"/>
    <col min="10248" max="10248" width="14.26953125" bestFit="1" customWidth="1"/>
    <col min="10249" max="10249" width="12.81640625" bestFit="1" customWidth="1"/>
    <col min="10250" max="10250" width="11.54296875" bestFit="1" customWidth="1"/>
    <col min="10251" max="10251" width="11.453125" bestFit="1" customWidth="1"/>
    <col min="10252" max="10252" width="12.81640625" bestFit="1" customWidth="1"/>
    <col min="10253" max="10253" width="10.54296875" bestFit="1" customWidth="1"/>
    <col min="10254" max="10254" width="14.26953125" bestFit="1" customWidth="1"/>
    <col min="10255" max="10260" width="9.54296875" customWidth="1"/>
    <col min="10262" max="10262" width="16.7265625" bestFit="1" customWidth="1"/>
    <col min="10263" max="10263" width="14.7265625" bestFit="1" customWidth="1"/>
    <col min="10265" max="10265" width="14.7265625" bestFit="1" customWidth="1"/>
    <col min="10266" max="10266" width="13.1796875" bestFit="1" customWidth="1"/>
    <col min="10497" max="10497" width="6" customWidth="1"/>
    <col min="10498" max="10498" width="15.453125" customWidth="1"/>
    <col min="10499" max="10499" width="12.81640625" bestFit="1" customWidth="1"/>
    <col min="10500" max="10500" width="11.54296875" bestFit="1" customWidth="1"/>
    <col min="10501" max="10501" width="11.453125" bestFit="1" customWidth="1"/>
    <col min="10502" max="10502" width="12.81640625" bestFit="1" customWidth="1"/>
    <col min="10503" max="10503" width="10.54296875" bestFit="1" customWidth="1"/>
    <col min="10504" max="10504" width="14.26953125" bestFit="1" customWidth="1"/>
    <col min="10505" max="10505" width="12.81640625" bestFit="1" customWidth="1"/>
    <col min="10506" max="10506" width="11.54296875" bestFit="1" customWidth="1"/>
    <col min="10507" max="10507" width="11.453125" bestFit="1" customWidth="1"/>
    <col min="10508" max="10508" width="12.81640625" bestFit="1" customWidth="1"/>
    <col min="10509" max="10509" width="10.54296875" bestFit="1" customWidth="1"/>
    <col min="10510" max="10510" width="14.26953125" bestFit="1" customWidth="1"/>
    <col min="10511" max="10516" width="9.54296875" customWidth="1"/>
    <col min="10518" max="10518" width="16.7265625" bestFit="1" customWidth="1"/>
    <col min="10519" max="10519" width="14.7265625" bestFit="1" customWidth="1"/>
    <col min="10521" max="10521" width="14.7265625" bestFit="1" customWidth="1"/>
    <col min="10522" max="10522" width="13.1796875" bestFit="1" customWidth="1"/>
    <col min="10753" max="10753" width="6" customWidth="1"/>
    <col min="10754" max="10754" width="15.453125" customWidth="1"/>
    <col min="10755" max="10755" width="12.81640625" bestFit="1" customWidth="1"/>
    <col min="10756" max="10756" width="11.54296875" bestFit="1" customWidth="1"/>
    <col min="10757" max="10757" width="11.453125" bestFit="1" customWidth="1"/>
    <col min="10758" max="10758" width="12.81640625" bestFit="1" customWidth="1"/>
    <col min="10759" max="10759" width="10.54296875" bestFit="1" customWidth="1"/>
    <col min="10760" max="10760" width="14.26953125" bestFit="1" customWidth="1"/>
    <col min="10761" max="10761" width="12.81640625" bestFit="1" customWidth="1"/>
    <col min="10762" max="10762" width="11.54296875" bestFit="1" customWidth="1"/>
    <col min="10763" max="10763" width="11.453125" bestFit="1" customWidth="1"/>
    <col min="10764" max="10764" width="12.81640625" bestFit="1" customWidth="1"/>
    <col min="10765" max="10765" width="10.54296875" bestFit="1" customWidth="1"/>
    <col min="10766" max="10766" width="14.26953125" bestFit="1" customWidth="1"/>
    <col min="10767" max="10772" width="9.54296875" customWidth="1"/>
    <col min="10774" max="10774" width="16.7265625" bestFit="1" customWidth="1"/>
    <col min="10775" max="10775" width="14.7265625" bestFit="1" customWidth="1"/>
    <col min="10777" max="10777" width="14.7265625" bestFit="1" customWidth="1"/>
    <col min="10778" max="10778" width="13.1796875" bestFit="1" customWidth="1"/>
    <col min="11009" max="11009" width="6" customWidth="1"/>
    <col min="11010" max="11010" width="15.453125" customWidth="1"/>
    <col min="11011" max="11011" width="12.81640625" bestFit="1" customWidth="1"/>
    <col min="11012" max="11012" width="11.54296875" bestFit="1" customWidth="1"/>
    <col min="11013" max="11013" width="11.453125" bestFit="1" customWidth="1"/>
    <col min="11014" max="11014" width="12.81640625" bestFit="1" customWidth="1"/>
    <col min="11015" max="11015" width="10.54296875" bestFit="1" customWidth="1"/>
    <col min="11016" max="11016" width="14.26953125" bestFit="1" customWidth="1"/>
    <col min="11017" max="11017" width="12.81640625" bestFit="1" customWidth="1"/>
    <col min="11018" max="11018" width="11.54296875" bestFit="1" customWidth="1"/>
    <col min="11019" max="11019" width="11.453125" bestFit="1" customWidth="1"/>
    <col min="11020" max="11020" width="12.81640625" bestFit="1" customWidth="1"/>
    <col min="11021" max="11021" width="10.54296875" bestFit="1" customWidth="1"/>
    <col min="11022" max="11022" width="14.26953125" bestFit="1" customWidth="1"/>
    <col min="11023" max="11028" width="9.54296875" customWidth="1"/>
    <col min="11030" max="11030" width="16.7265625" bestFit="1" customWidth="1"/>
    <col min="11031" max="11031" width="14.7265625" bestFit="1" customWidth="1"/>
    <col min="11033" max="11033" width="14.7265625" bestFit="1" customWidth="1"/>
    <col min="11034" max="11034" width="13.1796875" bestFit="1" customWidth="1"/>
    <col min="11265" max="11265" width="6" customWidth="1"/>
    <col min="11266" max="11266" width="15.453125" customWidth="1"/>
    <col min="11267" max="11267" width="12.81640625" bestFit="1" customWidth="1"/>
    <col min="11268" max="11268" width="11.54296875" bestFit="1" customWidth="1"/>
    <col min="11269" max="11269" width="11.453125" bestFit="1" customWidth="1"/>
    <col min="11270" max="11270" width="12.81640625" bestFit="1" customWidth="1"/>
    <col min="11271" max="11271" width="10.54296875" bestFit="1" customWidth="1"/>
    <col min="11272" max="11272" width="14.26953125" bestFit="1" customWidth="1"/>
    <col min="11273" max="11273" width="12.81640625" bestFit="1" customWidth="1"/>
    <col min="11274" max="11274" width="11.54296875" bestFit="1" customWidth="1"/>
    <col min="11275" max="11275" width="11.453125" bestFit="1" customWidth="1"/>
    <col min="11276" max="11276" width="12.81640625" bestFit="1" customWidth="1"/>
    <col min="11277" max="11277" width="10.54296875" bestFit="1" customWidth="1"/>
    <col min="11278" max="11278" width="14.26953125" bestFit="1" customWidth="1"/>
    <col min="11279" max="11284" width="9.54296875" customWidth="1"/>
    <col min="11286" max="11286" width="16.7265625" bestFit="1" customWidth="1"/>
    <col min="11287" max="11287" width="14.7265625" bestFit="1" customWidth="1"/>
    <col min="11289" max="11289" width="14.7265625" bestFit="1" customWidth="1"/>
    <col min="11290" max="11290" width="13.1796875" bestFit="1" customWidth="1"/>
    <col min="11521" max="11521" width="6" customWidth="1"/>
    <col min="11522" max="11522" width="15.453125" customWidth="1"/>
    <col min="11523" max="11523" width="12.81640625" bestFit="1" customWidth="1"/>
    <col min="11524" max="11524" width="11.54296875" bestFit="1" customWidth="1"/>
    <col min="11525" max="11525" width="11.453125" bestFit="1" customWidth="1"/>
    <col min="11526" max="11526" width="12.81640625" bestFit="1" customWidth="1"/>
    <col min="11527" max="11527" width="10.54296875" bestFit="1" customWidth="1"/>
    <col min="11528" max="11528" width="14.26953125" bestFit="1" customWidth="1"/>
    <col min="11529" max="11529" width="12.81640625" bestFit="1" customWidth="1"/>
    <col min="11530" max="11530" width="11.54296875" bestFit="1" customWidth="1"/>
    <col min="11531" max="11531" width="11.453125" bestFit="1" customWidth="1"/>
    <col min="11532" max="11532" width="12.81640625" bestFit="1" customWidth="1"/>
    <col min="11533" max="11533" width="10.54296875" bestFit="1" customWidth="1"/>
    <col min="11534" max="11534" width="14.26953125" bestFit="1" customWidth="1"/>
    <col min="11535" max="11540" width="9.54296875" customWidth="1"/>
    <col min="11542" max="11542" width="16.7265625" bestFit="1" customWidth="1"/>
    <col min="11543" max="11543" width="14.7265625" bestFit="1" customWidth="1"/>
    <col min="11545" max="11545" width="14.7265625" bestFit="1" customWidth="1"/>
    <col min="11546" max="11546" width="13.1796875" bestFit="1" customWidth="1"/>
    <col min="11777" max="11777" width="6" customWidth="1"/>
    <col min="11778" max="11778" width="15.453125" customWidth="1"/>
    <col min="11779" max="11779" width="12.81640625" bestFit="1" customWidth="1"/>
    <col min="11780" max="11780" width="11.54296875" bestFit="1" customWidth="1"/>
    <col min="11781" max="11781" width="11.453125" bestFit="1" customWidth="1"/>
    <col min="11782" max="11782" width="12.81640625" bestFit="1" customWidth="1"/>
    <col min="11783" max="11783" width="10.54296875" bestFit="1" customWidth="1"/>
    <col min="11784" max="11784" width="14.26953125" bestFit="1" customWidth="1"/>
    <col min="11785" max="11785" width="12.81640625" bestFit="1" customWidth="1"/>
    <col min="11786" max="11786" width="11.54296875" bestFit="1" customWidth="1"/>
    <col min="11787" max="11787" width="11.453125" bestFit="1" customWidth="1"/>
    <col min="11788" max="11788" width="12.81640625" bestFit="1" customWidth="1"/>
    <col min="11789" max="11789" width="10.54296875" bestFit="1" customWidth="1"/>
    <col min="11790" max="11790" width="14.26953125" bestFit="1" customWidth="1"/>
    <col min="11791" max="11796" width="9.54296875" customWidth="1"/>
    <col min="11798" max="11798" width="16.7265625" bestFit="1" customWidth="1"/>
    <col min="11799" max="11799" width="14.7265625" bestFit="1" customWidth="1"/>
    <col min="11801" max="11801" width="14.7265625" bestFit="1" customWidth="1"/>
    <col min="11802" max="11802" width="13.1796875" bestFit="1" customWidth="1"/>
    <col min="12033" max="12033" width="6" customWidth="1"/>
    <col min="12034" max="12034" width="15.453125" customWidth="1"/>
    <col min="12035" max="12035" width="12.81640625" bestFit="1" customWidth="1"/>
    <col min="12036" max="12036" width="11.54296875" bestFit="1" customWidth="1"/>
    <col min="12037" max="12037" width="11.453125" bestFit="1" customWidth="1"/>
    <col min="12038" max="12038" width="12.81640625" bestFit="1" customWidth="1"/>
    <col min="12039" max="12039" width="10.54296875" bestFit="1" customWidth="1"/>
    <col min="12040" max="12040" width="14.26953125" bestFit="1" customWidth="1"/>
    <col min="12041" max="12041" width="12.81640625" bestFit="1" customWidth="1"/>
    <col min="12042" max="12042" width="11.54296875" bestFit="1" customWidth="1"/>
    <col min="12043" max="12043" width="11.453125" bestFit="1" customWidth="1"/>
    <col min="12044" max="12044" width="12.81640625" bestFit="1" customWidth="1"/>
    <col min="12045" max="12045" width="10.54296875" bestFit="1" customWidth="1"/>
    <col min="12046" max="12046" width="14.26953125" bestFit="1" customWidth="1"/>
    <col min="12047" max="12052" width="9.54296875" customWidth="1"/>
    <col min="12054" max="12054" width="16.7265625" bestFit="1" customWidth="1"/>
    <col min="12055" max="12055" width="14.7265625" bestFit="1" customWidth="1"/>
    <col min="12057" max="12057" width="14.7265625" bestFit="1" customWidth="1"/>
    <col min="12058" max="12058" width="13.1796875" bestFit="1" customWidth="1"/>
    <col min="12289" max="12289" width="6" customWidth="1"/>
    <col min="12290" max="12290" width="15.453125" customWidth="1"/>
    <col min="12291" max="12291" width="12.81640625" bestFit="1" customWidth="1"/>
    <col min="12292" max="12292" width="11.54296875" bestFit="1" customWidth="1"/>
    <col min="12293" max="12293" width="11.453125" bestFit="1" customWidth="1"/>
    <col min="12294" max="12294" width="12.81640625" bestFit="1" customWidth="1"/>
    <col min="12295" max="12295" width="10.54296875" bestFit="1" customWidth="1"/>
    <col min="12296" max="12296" width="14.26953125" bestFit="1" customWidth="1"/>
    <col min="12297" max="12297" width="12.81640625" bestFit="1" customWidth="1"/>
    <col min="12298" max="12298" width="11.54296875" bestFit="1" customWidth="1"/>
    <col min="12299" max="12299" width="11.453125" bestFit="1" customWidth="1"/>
    <col min="12300" max="12300" width="12.81640625" bestFit="1" customWidth="1"/>
    <col min="12301" max="12301" width="10.54296875" bestFit="1" customWidth="1"/>
    <col min="12302" max="12302" width="14.26953125" bestFit="1" customWidth="1"/>
    <col min="12303" max="12308" width="9.54296875" customWidth="1"/>
    <col min="12310" max="12310" width="16.7265625" bestFit="1" customWidth="1"/>
    <col min="12311" max="12311" width="14.7265625" bestFit="1" customWidth="1"/>
    <col min="12313" max="12313" width="14.7265625" bestFit="1" customWidth="1"/>
    <col min="12314" max="12314" width="13.1796875" bestFit="1" customWidth="1"/>
    <col min="12545" max="12545" width="6" customWidth="1"/>
    <col min="12546" max="12546" width="15.453125" customWidth="1"/>
    <col min="12547" max="12547" width="12.81640625" bestFit="1" customWidth="1"/>
    <col min="12548" max="12548" width="11.54296875" bestFit="1" customWidth="1"/>
    <col min="12549" max="12549" width="11.453125" bestFit="1" customWidth="1"/>
    <col min="12550" max="12550" width="12.81640625" bestFit="1" customWidth="1"/>
    <col min="12551" max="12551" width="10.54296875" bestFit="1" customWidth="1"/>
    <col min="12552" max="12552" width="14.26953125" bestFit="1" customWidth="1"/>
    <col min="12553" max="12553" width="12.81640625" bestFit="1" customWidth="1"/>
    <col min="12554" max="12554" width="11.54296875" bestFit="1" customWidth="1"/>
    <col min="12555" max="12555" width="11.453125" bestFit="1" customWidth="1"/>
    <col min="12556" max="12556" width="12.81640625" bestFit="1" customWidth="1"/>
    <col min="12557" max="12557" width="10.54296875" bestFit="1" customWidth="1"/>
    <col min="12558" max="12558" width="14.26953125" bestFit="1" customWidth="1"/>
    <col min="12559" max="12564" width="9.54296875" customWidth="1"/>
    <col min="12566" max="12566" width="16.7265625" bestFit="1" customWidth="1"/>
    <col min="12567" max="12567" width="14.7265625" bestFit="1" customWidth="1"/>
    <col min="12569" max="12569" width="14.7265625" bestFit="1" customWidth="1"/>
    <col min="12570" max="12570" width="13.1796875" bestFit="1" customWidth="1"/>
    <col min="12801" max="12801" width="6" customWidth="1"/>
    <col min="12802" max="12802" width="15.453125" customWidth="1"/>
    <col min="12803" max="12803" width="12.81640625" bestFit="1" customWidth="1"/>
    <col min="12804" max="12804" width="11.54296875" bestFit="1" customWidth="1"/>
    <col min="12805" max="12805" width="11.453125" bestFit="1" customWidth="1"/>
    <col min="12806" max="12806" width="12.81640625" bestFit="1" customWidth="1"/>
    <col min="12807" max="12807" width="10.54296875" bestFit="1" customWidth="1"/>
    <col min="12808" max="12808" width="14.26953125" bestFit="1" customWidth="1"/>
    <col min="12809" max="12809" width="12.81640625" bestFit="1" customWidth="1"/>
    <col min="12810" max="12810" width="11.54296875" bestFit="1" customWidth="1"/>
    <col min="12811" max="12811" width="11.453125" bestFit="1" customWidth="1"/>
    <col min="12812" max="12812" width="12.81640625" bestFit="1" customWidth="1"/>
    <col min="12813" max="12813" width="10.54296875" bestFit="1" customWidth="1"/>
    <col min="12814" max="12814" width="14.26953125" bestFit="1" customWidth="1"/>
    <col min="12815" max="12820" width="9.54296875" customWidth="1"/>
    <col min="12822" max="12822" width="16.7265625" bestFit="1" customWidth="1"/>
    <col min="12823" max="12823" width="14.7265625" bestFit="1" customWidth="1"/>
    <col min="12825" max="12825" width="14.7265625" bestFit="1" customWidth="1"/>
    <col min="12826" max="12826" width="13.1796875" bestFit="1" customWidth="1"/>
    <col min="13057" max="13057" width="6" customWidth="1"/>
    <col min="13058" max="13058" width="15.453125" customWidth="1"/>
    <col min="13059" max="13059" width="12.81640625" bestFit="1" customWidth="1"/>
    <col min="13060" max="13060" width="11.54296875" bestFit="1" customWidth="1"/>
    <col min="13061" max="13061" width="11.453125" bestFit="1" customWidth="1"/>
    <col min="13062" max="13062" width="12.81640625" bestFit="1" customWidth="1"/>
    <col min="13063" max="13063" width="10.54296875" bestFit="1" customWidth="1"/>
    <col min="13064" max="13064" width="14.26953125" bestFit="1" customWidth="1"/>
    <col min="13065" max="13065" width="12.81640625" bestFit="1" customWidth="1"/>
    <col min="13066" max="13066" width="11.54296875" bestFit="1" customWidth="1"/>
    <col min="13067" max="13067" width="11.453125" bestFit="1" customWidth="1"/>
    <col min="13068" max="13068" width="12.81640625" bestFit="1" customWidth="1"/>
    <col min="13069" max="13069" width="10.54296875" bestFit="1" customWidth="1"/>
    <col min="13070" max="13070" width="14.26953125" bestFit="1" customWidth="1"/>
    <col min="13071" max="13076" width="9.54296875" customWidth="1"/>
    <col min="13078" max="13078" width="16.7265625" bestFit="1" customWidth="1"/>
    <col min="13079" max="13079" width="14.7265625" bestFit="1" customWidth="1"/>
    <col min="13081" max="13081" width="14.7265625" bestFit="1" customWidth="1"/>
    <col min="13082" max="13082" width="13.1796875" bestFit="1" customWidth="1"/>
    <col min="13313" max="13313" width="6" customWidth="1"/>
    <col min="13314" max="13314" width="15.453125" customWidth="1"/>
    <col min="13315" max="13315" width="12.81640625" bestFit="1" customWidth="1"/>
    <col min="13316" max="13316" width="11.54296875" bestFit="1" customWidth="1"/>
    <col min="13317" max="13317" width="11.453125" bestFit="1" customWidth="1"/>
    <col min="13318" max="13318" width="12.81640625" bestFit="1" customWidth="1"/>
    <col min="13319" max="13319" width="10.54296875" bestFit="1" customWidth="1"/>
    <col min="13320" max="13320" width="14.26953125" bestFit="1" customWidth="1"/>
    <col min="13321" max="13321" width="12.81640625" bestFit="1" customWidth="1"/>
    <col min="13322" max="13322" width="11.54296875" bestFit="1" customWidth="1"/>
    <col min="13323" max="13323" width="11.453125" bestFit="1" customWidth="1"/>
    <col min="13324" max="13324" width="12.81640625" bestFit="1" customWidth="1"/>
    <col min="13325" max="13325" width="10.54296875" bestFit="1" customWidth="1"/>
    <col min="13326" max="13326" width="14.26953125" bestFit="1" customWidth="1"/>
    <col min="13327" max="13332" width="9.54296875" customWidth="1"/>
    <col min="13334" max="13334" width="16.7265625" bestFit="1" customWidth="1"/>
    <col min="13335" max="13335" width="14.7265625" bestFit="1" customWidth="1"/>
    <col min="13337" max="13337" width="14.7265625" bestFit="1" customWidth="1"/>
    <col min="13338" max="13338" width="13.1796875" bestFit="1" customWidth="1"/>
    <col min="13569" max="13569" width="6" customWidth="1"/>
    <col min="13570" max="13570" width="15.453125" customWidth="1"/>
    <col min="13571" max="13571" width="12.81640625" bestFit="1" customWidth="1"/>
    <col min="13572" max="13572" width="11.54296875" bestFit="1" customWidth="1"/>
    <col min="13573" max="13573" width="11.453125" bestFit="1" customWidth="1"/>
    <col min="13574" max="13574" width="12.81640625" bestFit="1" customWidth="1"/>
    <col min="13575" max="13575" width="10.54296875" bestFit="1" customWidth="1"/>
    <col min="13576" max="13576" width="14.26953125" bestFit="1" customWidth="1"/>
    <col min="13577" max="13577" width="12.81640625" bestFit="1" customWidth="1"/>
    <col min="13578" max="13578" width="11.54296875" bestFit="1" customWidth="1"/>
    <col min="13579" max="13579" width="11.453125" bestFit="1" customWidth="1"/>
    <col min="13580" max="13580" width="12.81640625" bestFit="1" customWidth="1"/>
    <col min="13581" max="13581" width="10.54296875" bestFit="1" customWidth="1"/>
    <col min="13582" max="13582" width="14.26953125" bestFit="1" customWidth="1"/>
    <col min="13583" max="13588" width="9.54296875" customWidth="1"/>
    <col min="13590" max="13590" width="16.7265625" bestFit="1" customWidth="1"/>
    <col min="13591" max="13591" width="14.7265625" bestFit="1" customWidth="1"/>
    <col min="13593" max="13593" width="14.7265625" bestFit="1" customWidth="1"/>
    <col min="13594" max="13594" width="13.1796875" bestFit="1" customWidth="1"/>
    <col min="13825" max="13825" width="6" customWidth="1"/>
    <col min="13826" max="13826" width="15.453125" customWidth="1"/>
    <col min="13827" max="13827" width="12.81640625" bestFit="1" customWidth="1"/>
    <col min="13828" max="13828" width="11.54296875" bestFit="1" customWidth="1"/>
    <col min="13829" max="13829" width="11.453125" bestFit="1" customWidth="1"/>
    <col min="13830" max="13830" width="12.81640625" bestFit="1" customWidth="1"/>
    <col min="13831" max="13831" width="10.54296875" bestFit="1" customWidth="1"/>
    <col min="13832" max="13832" width="14.26953125" bestFit="1" customWidth="1"/>
    <col min="13833" max="13833" width="12.81640625" bestFit="1" customWidth="1"/>
    <col min="13834" max="13834" width="11.54296875" bestFit="1" customWidth="1"/>
    <col min="13835" max="13835" width="11.453125" bestFit="1" customWidth="1"/>
    <col min="13836" max="13836" width="12.81640625" bestFit="1" customWidth="1"/>
    <col min="13837" max="13837" width="10.54296875" bestFit="1" customWidth="1"/>
    <col min="13838" max="13838" width="14.26953125" bestFit="1" customWidth="1"/>
    <col min="13839" max="13844" width="9.54296875" customWidth="1"/>
    <col min="13846" max="13846" width="16.7265625" bestFit="1" customWidth="1"/>
    <col min="13847" max="13847" width="14.7265625" bestFit="1" customWidth="1"/>
    <col min="13849" max="13849" width="14.7265625" bestFit="1" customWidth="1"/>
    <col min="13850" max="13850" width="13.1796875" bestFit="1" customWidth="1"/>
    <col min="14081" max="14081" width="6" customWidth="1"/>
    <col min="14082" max="14082" width="15.453125" customWidth="1"/>
    <col min="14083" max="14083" width="12.81640625" bestFit="1" customWidth="1"/>
    <col min="14084" max="14084" width="11.54296875" bestFit="1" customWidth="1"/>
    <col min="14085" max="14085" width="11.453125" bestFit="1" customWidth="1"/>
    <col min="14086" max="14086" width="12.81640625" bestFit="1" customWidth="1"/>
    <col min="14087" max="14087" width="10.54296875" bestFit="1" customWidth="1"/>
    <col min="14088" max="14088" width="14.26953125" bestFit="1" customWidth="1"/>
    <col min="14089" max="14089" width="12.81640625" bestFit="1" customWidth="1"/>
    <col min="14090" max="14090" width="11.54296875" bestFit="1" customWidth="1"/>
    <col min="14091" max="14091" width="11.453125" bestFit="1" customWidth="1"/>
    <col min="14092" max="14092" width="12.81640625" bestFit="1" customWidth="1"/>
    <col min="14093" max="14093" width="10.54296875" bestFit="1" customWidth="1"/>
    <col min="14094" max="14094" width="14.26953125" bestFit="1" customWidth="1"/>
    <col min="14095" max="14100" width="9.54296875" customWidth="1"/>
    <col min="14102" max="14102" width="16.7265625" bestFit="1" customWidth="1"/>
    <col min="14103" max="14103" width="14.7265625" bestFit="1" customWidth="1"/>
    <col min="14105" max="14105" width="14.7265625" bestFit="1" customWidth="1"/>
    <col min="14106" max="14106" width="13.1796875" bestFit="1" customWidth="1"/>
    <col min="14337" max="14337" width="6" customWidth="1"/>
    <col min="14338" max="14338" width="15.453125" customWidth="1"/>
    <col min="14339" max="14339" width="12.81640625" bestFit="1" customWidth="1"/>
    <col min="14340" max="14340" width="11.54296875" bestFit="1" customWidth="1"/>
    <col min="14341" max="14341" width="11.453125" bestFit="1" customWidth="1"/>
    <col min="14342" max="14342" width="12.81640625" bestFit="1" customWidth="1"/>
    <col min="14343" max="14343" width="10.54296875" bestFit="1" customWidth="1"/>
    <col min="14344" max="14344" width="14.26953125" bestFit="1" customWidth="1"/>
    <col min="14345" max="14345" width="12.81640625" bestFit="1" customWidth="1"/>
    <col min="14346" max="14346" width="11.54296875" bestFit="1" customWidth="1"/>
    <col min="14347" max="14347" width="11.453125" bestFit="1" customWidth="1"/>
    <col min="14348" max="14348" width="12.81640625" bestFit="1" customWidth="1"/>
    <col min="14349" max="14349" width="10.54296875" bestFit="1" customWidth="1"/>
    <col min="14350" max="14350" width="14.26953125" bestFit="1" customWidth="1"/>
    <col min="14351" max="14356" width="9.54296875" customWidth="1"/>
    <col min="14358" max="14358" width="16.7265625" bestFit="1" customWidth="1"/>
    <col min="14359" max="14359" width="14.7265625" bestFit="1" customWidth="1"/>
    <col min="14361" max="14361" width="14.7265625" bestFit="1" customWidth="1"/>
    <col min="14362" max="14362" width="13.1796875" bestFit="1" customWidth="1"/>
    <col min="14593" max="14593" width="6" customWidth="1"/>
    <col min="14594" max="14594" width="15.453125" customWidth="1"/>
    <col min="14595" max="14595" width="12.81640625" bestFit="1" customWidth="1"/>
    <col min="14596" max="14596" width="11.54296875" bestFit="1" customWidth="1"/>
    <col min="14597" max="14597" width="11.453125" bestFit="1" customWidth="1"/>
    <col min="14598" max="14598" width="12.81640625" bestFit="1" customWidth="1"/>
    <col min="14599" max="14599" width="10.54296875" bestFit="1" customWidth="1"/>
    <col min="14600" max="14600" width="14.26953125" bestFit="1" customWidth="1"/>
    <col min="14601" max="14601" width="12.81640625" bestFit="1" customWidth="1"/>
    <col min="14602" max="14602" width="11.54296875" bestFit="1" customWidth="1"/>
    <col min="14603" max="14603" width="11.453125" bestFit="1" customWidth="1"/>
    <col min="14604" max="14604" width="12.81640625" bestFit="1" customWidth="1"/>
    <col min="14605" max="14605" width="10.54296875" bestFit="1" customWidth="1"/>
    <col min="14606" max="14606" width="14.26953125" bestFit="1" customWidth="1"/>
    <col min="14607" max="14612" width="9.54296875" customWidth="1"/>
    <col min="14614" max="14614" width="16.7265625" bestFit="1" customWidth="1"/>
    <col min="14615" max="14615" width="14.7265625" bestFit="1" customWidth="1"/>
    <col min="14617" max="14617" width="14.7265625" bestFit="1" customWidth="1"/>
    <col min="14618" max="14618" width="13.1796875" bestFit="1" customWidth="1"/>
    <col min="14849" max="14849" width="6" customWidth="1"/>
    <col min="14850" max="14850" width="15.453125" customWidth="1"/>
    <col min="14851" max="14851" width="12.81640625" bestFit="1" customWidth="1"/>
    <col min="14852" max="14852" width="11.54296875" bestFit="1" customWidth="1"/>
    <col min="14853" max="14853" width="11.453125" bestFit="1" customWidth="1"/>
    <col min="14854" max="14854" width="12.81640625" bestFit="1" customWidth="1"/>
    <col min="14855" max="14855" width="10.54296875" bestFit="1" customWidth="1"/>
    <col min="14856" max="14856" width="14.26953125" bestFit="1" customWidth="1"/>
    <col min="14857" max="14857" width="12.81640625" bestFit="1" customWidth="1"/>
    <col min="14858" max="14858" width="11.54296875" bestFit="1" customWidth="1"/>
    <col min="14859" max="14859" width="11.453125" bestFit="1" customWidth="1"/>
    <col min="14860" max="14860" width="12.81640625" bestFit="1" customWidth="1"/>
    <col min="14861" max="14861" width="10.54296875" bestFit="1" customWidth="1"/>
    <col min="14862" max="14862" width="14.26953125" bestFit="1" customWidth="1"/>
    <col min="14863" max="14868" width="9.54296875" customWidth="1"/>
    <col min="14870" max="14870" width="16.7265625" bestFit="1" customWidth="1"/>
    <col min="14871" max="14871" width="14.7265625" bestFit="1" customWidth="1"/>
    <col min="14873" max="14873" width="14.7265625" bestFit="1" customWidth="1"/>
    <col min="14874" max="14874" width="13.1796875" bestFit="1" customWidth="1"/>
    <col min="15105" max="15105" width="6" customWidth="1"/>
    <col min="15106" max="15106" width="15.453125" customWidth="1"/>
    <col min="15107" max="15107" width="12.81640625" bestFit="1" customWidth="1"/>
    <col min="15108" max="15108" width="11.54296875" bestFit="1" customWidth="1"/>
    <col min="15109" max="15109" width="11.453125" bestFit="1" customWidth="1"/>
    <col min="15110" max="15110" width="12.81640625" bestFit="1" customWidth="1"/>
    <col min="15111" max="15111" width="10.54296875" bestFit="1" customWidth="1"/>
    <col min="15112" max="15112" width="14.26953125" bestFit="1" customWidth="1"/>
    <col min="15113" max="15113" width="12.81640625" bestFit="1" customWidth="1"/>
    <col min="15114" max="15114" width="11.54296875" bestFit="1" customWidth="1"/>
    <col min="15115" max="15115" width="11.453125" bestFit="1" customWidth="1"/>
    <col min="15116" max="15116" width="12.81640625" bestFit="1" customWidth="1"/>
    <col min="15117" max="15117" width="10.54296875" bestFit="1" customWidth="1"/>
    <col min="15118" max="15118" width="14.26953125" bestFit="1" customWidth="1"/>
    <col min="15119" max="15124" width="9.54296875" customWidth="1"/>
    <col min="15126" max="15126" width="16.7265625" bestFit="1" customWidth="1"/>
    <col min="15127" max="15127" width="14.7265625" bestFit="1" customWidth="1"/>
    <col min="15129" max="15129" width="14.7265625" bestFit="1" customWidth="1"/>
    <col min="15130" max="15130" width="13.1796875" bestFit="1" customWidth="1"/>
    <col min="15361" max="15361" width="6" customWidth="1"/>
    <col min="15362" max="15362" width="15.453125" customWidth="1"/>
    <col min="15363" max="15363" width="12.81640625" bestFit="1" customWidth="1"/>
    <col min="15364" max="15364" width="11.54296875" bestFit="1" customWidth="1"/>
    <col min="15365" max="15365" width="11.453125" bestFit="1" customWidth="1"/>
    <col min="15366" max="15366" width="12.81640625" bestFit="1" customWidth="1"/>
    <col min="15367" max="15367" width="10.54296875" bestFit="1" customWidth="1"/>
    <col min="15368" max="15368" width="14.26953125" bestFit="1" customWidth="1"/>
    <col min="15369" max="15369" width="12.81640625" bestFit="1" customWidth="1"/>
    <col min="15370" max="15370" width="11.54296875" bestFit="1" customWidth="1"/>
    <col min="15371" max="15371" width="11.453125" bestFit="1" customWidth="1"/>
    <col min="15372" max="15372" width="12.81640625" bestFit="1" customWidth="1"/>
    <col min="15373" max="15373" width="10.54296875" bestFit="1" customWidth="1"/>
    <col min="15374" max="15374" width="14.26953125" bestFit="1" customWidth="1"/>
    <col min="15375" max="15380" width="9.54296875" customWidth="1"/>
    <col min="15382" max="15382" width="16.7265625" bestFit="1" customWidth="1"/>
    <col min="15383" max="15383" width="14.7265625" bestFit="1" customWidth="1"/>
    <col min="15385" max="15385" width="14.7265625" bestFit="1" customWidth="1"/>
    <col min="15386" max="15386" width="13.1796875" bestFit="1" customWidth="1"/>
    <col min="15617" max="15617" width="6" customWidth="1"/>
    <col min="15618" max="15618" width="15.453125" customWidth="1"/>
    <col min="15619" max="15619" width="12.81640625" bestFit="1" customWidth="1"/>
    <col min="15620" max="15620" width="11.54296875" bestFit="1" customWidth="1"/>
    <col min="15621" max="15621" width="11.453125" bestFit="1" customWidth="1"/>
    <col min="15622" max="15622" width="12.81640625" bestFit="1" customWidth="1"/>
    <col min="15623" max="15623" width="10.54296875" bestFit="1" customWidth="1"/>
    <col min="15624" max="15624" width="14.26953125" bestFit="1" customWidth="1"/>
    <col min="15625" max="15625" width="12.81640625" bestFit="1" customWidth="1"/>
    <col min="15626" max="15626" width="11.54296875" bestFit="1" customWidth="1"/>
    <col min="15627" max="15627" width="11.453125" bestFit="1" customWidth="1"/>
    <col min="15628" max="15628" width="12.81640625" bestFit="1" customWidth="1"/>
    <col min="15629" max="15629" width="10.54296875" bestFit="1" customWidth="1"/>
    <col min="15630" max="15630" width="14.26953125" bestFit="1" customWidth="1"/>
    <col min="15631" max="15636" width="9.54296875" customWidth="1"/>
    <col min="15638" max="15638" width="16.7265625" bestFit="1" customWidth="1"/>
    <col min="15639" max="15639" width="14.7265625" bestFit="1" customWidth="1"/>
    <col min="15641" max="15641" width="14.7265625" bestFit="1" customWidth="1"/>
    <col min="15642" max="15642" width="13.1796875" bestFit="1" customWidth="1"/>
    <col min="15873" max="15873" width="6" customWidth="1"/>
    <col min="15874" max="15874" width="15.453125" customWidth="1"/>
    <col min="15875" max="15875" width="12.81640625" bestFit="1" customWidth="1"/>
    <col min="15876" max="15876" width="11.54296875" bestFit="1" customWidth="1"/>
    <col min="15877" max="15877" width="11.453125" bestFit="1" customWidth="1"/>
    <col min="15878" max="15878" width="12.81640625" bestFit="1" customWidth="1"/>
    <col min="15879" max="15879" width="10.54296875" bestFit="1" customWidth="1"/>
    <col min="15880" max="15880" width="14.26953125" bestFit="1" customWidth="1"/>
    <col min="15881" max="15881" width="12.81640625" bestFit="1" customWidth="1"/>
    <col min="15882" max="15882" width="11.54296875" bestFit="1" customWidth="1"/>
    <col min="15883" max="15883" width="11.453125" bestFit="1" customWidth="1"/>
    <col min="15884" max="15884" width="12.81640625" bestFit="1" customWidth="1"/>
    <col min="15885" max="15885" width="10.54296875" bestFit="1" customWidth="1"/>
    <col min="15886" max="15886" width="14.26953125" bestFit="1" customWidth="1"/>
    <col min="15887" max="15892" width="9.54296875" customWidth="1"/>
    <col min="15894" max="15894" width="16.7265625" bestFit="1" customWidth="1"/>
    <col min="15895" max="15895" width="14.7265625" bestFit="1" customWidth="1"/>
    <col min="15897" max="15897" width="14.7265625" bestFit="1" customWidth="1"/>
    <col min="15898" max="15898" width="13.1796875" bestFit="1" customWidth="1"/>
    <col min="16129" max="16129" width="6" customWidth="1"/>
    <col min="16130" max="16130" width="15.453125" customWidth="1"/>
    <col min="16131" max="16131" width="12.81640625" bestFit="1" customWidth="1"/>
    <col min="16132" max="16132" width="11.54296875" bestFit="1" customWidth="1"/>
    <col min="16133" max="16133" width="11.453125" bestFit="1" customWidth="1"/>
    <col min="16134" max="16134" width="12.81640625" bestFit="1" customWidth="1"/>
    <col min="16135" max="16135" width="10.54296875" bestFit="1" customWidth="1"/>
    <col min="16136" max="16136" width="14.26953125" bestFit="1" customWidth="1"/>
    <col min="16137" max="16137" width="12.81640625" bestFit="1" customWidth="1"/>
    <col min="16138" max="16138" width="11.54296875" bestFit="1" customWidth="1"/>
    <col min="16139" max="16139" width="11.453125" bestFit="1" customWidth="1"/>
    <col min="16140" max="16140" width="12.81640625" bestFit="1" customWidth="1"/>
    <col min="16141" max="16141" width="10.54296875" bestFit="1" customWidth="1"/>
    <col min="16142" max="16142" width="14.26953125" bestFit="1" customWidth="1"/>
    <col min="16143" max="16148" width="9.54296875" customWidth="1"/>
    <col min="16150" max="16150" width="16.7265625" bestFit="1" customWidth="1"/>
    <col min="16151" max="16151" width="14.7265625" bestFit="1" customWidth="1"/>
    <col min="16153" max="16153" width="14.7265625" bestFit="1" customWidth="1"/>
    <col min="16154" max="16154" width="13.1796875" bestFit="1" customWidth="1"/>
  </cols>
  <sheetData>
    <row r="1" spans="1:26" ht="15.5" x14ac:dyDescent="0.35">
      <c r="S1" s="342" t="s">
        <v>298</v>
      </c>
    </row>
    <row r="3" spans="1:26" ht="18.5" x14ac:dyDescent="0.45">
      <c r="A3" s="814" t="s">
        <v>299</v>
      </c>
      <c r="B3" s="814"/>
      <c r="C3" s="814"/>
      <c r="D3" s="814"/>
      <c r="E3" s="814"/>
      <c r="F3" s="814"/>
      <c r="G3" s="814"/>
      <c r="H3" s="814"/>
      <c r="I3" s="814"/>
      <c r="J3" s="814"/>
      <c r="K3" s="814"/>
      <c r="L3" s="814"/>
      <c r="M3" s="814"/>
      <c r="N3" s="814"/>
      <c r="O3" s="814"/>
      <c r="P3" s="814"/>
      <c r="Q3" s="814"/>
      <c r="R3" s="814"/>
      <c r="S3" s="814"/>
      <c r="T3" s="814"/>
    </row>
    <row r="4" spans="1:26" ht="18.5" x14ac:dyDescent="0.45">
      <c r="A4" s="815" t="s">
        <v>300</v>
      </c>
      <c r="B4" s="815"/>
      <c r="C4" s="815"/>
      <c r="D4" s="815"/>
      <c r="E4" s="815"/>
      <c r="F4" s="815"/>
      <c r="G4" s="815"/>
      <c r="H4" s="815"/>
      <c r="I4" s="815"/>
      <c r="J4" s="815"/>
      <c r="K4" s="815"/>
      <c r="L4" s="815"/>
      <c r="M4" s="815"/>
      <c r="N4" s="815"/>
      <c r="O4" s="815"/>
      <c r="P4" s="815"/>
      <c r="Q4" s="815"/>
      <c r="R4" s="815"/>
      <c r="S4" s="815"/>
      <c r="T4" s="815"/>
    </row>
    <row r="5" spans="1:26" ht="18.5" x14ac:dyDescent="0.45">
      <c r="A5" s="814" t="s">
        <v>706</v>
      </c>
      <c r="B5" s="814"/>
      <c r="C5" s="814"/>
      <c r="D5" s="814"/>
      <c r="E5" s="814"/>
      <c r="F5" s="814"/>
      <c r="G5" s="814"/>
      <c r="H5" s="814"/>
      <c r="I5" s="814"/>
      <c r="J5" s="814"/>
      <c r="K5" s="814"/>
      <c r="L5" s="814"/>
      <c r="M5" s="814"/>
      <c r="N5" s="814"/>
      <c r="O5" s="814"/>
      <c r="P5" s="814"/>
      <c r="Q5" s="814"/>
      <c r="R5" s="814"/>
      <c r="S5" s="814"/>
      <c r="T5" s="814"/>
    </row>
    <row r="6" spans="1:26" ht="18.5" x14ac:dyDescent="0.45">
      <c r="A6" s="248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</row>
    <row r="8" spans="1:26" s="249" customFormat="1" ht="20.25" customHeight="1" x14ac:dyDescent="0.4">
      <c r="A8" s="816" t="s">
        <v>0</v>
      </c>
      <c r="B8" s="816" t="s">
        <v>5</v>
      </c>
      <c r="C8" s="818" t="s">
        <v>301</v>
      </c>
      <c r="D8" s="818"/>
      <c r="E8" s="818"/>
      <c r="F8" s="818"/>
      <c r="G8" s="818"/>
      <c r="H8" s="818"/>
      <c r="I8" s="818" t="s">
        <v>302</v>
      </c>
      <c r="J8" s="818"/>
      <c r="K8" s="818"/>
      <c r="L8" s="818"/>
      <c r="M8" s="818"/>
      <c r="N8" s="818"/>
      <c r="O8" s="818" t="s">
        <v>303</v>
      </c>
      <c r="P8" s="818"/>
      <c r="Q8" s="818"/>
      <c r="R8" s="818"/>
      <c r="S8" s="818"/>
      <c r="T8" s="818"/>
    </row>
    <row r="9" spans="1:26" s="250" customFormat="1" ht="20.25" customHeight="1" x14ac:dyDescent="0.4">
      <c r="A9" s="817"/>
      <c r="B9" s="817"/>
      <c r="C9" s="310" t="s">
        <v>304</v>
      </c>
      <c r="D9" s="310" t="s">
        <v>305</v>
      </c>
      <c r="E9" s="310" t="s">
        <v>306</v>
      </c>
      <c r="F9" s="310" t="s">
        <v>307</v>
      </c>
      <c r="G9" s="310" t="s">
        <v>308</v>
      </c>
      <c r="H9" s="310" t="s">
        <v>24</v>
      </c>
      <c r="I9" s="310" t="s">
        <v>304</v>
      </c>
      <c r="J9" s="310" t="s">
        <v>305</v>
      </c>
      <c r="K9" s="310" t="s">
        <v>306</v>
      </c>
      <c r="L9" s="310" t="s">
        <v>307</v>
      </c>
      <c r="M9" s="310" t="s">
        <v>308</v>
      </c>
      <c r="N9" s="310" t="s">
        <v>24</v>
      </c>
      <c r="O9" s="310" t="s">
        <v>304</v>
      </c>
      <c r="P9" s="310" t="s">
        <v>305</v>
      </c>
      <c r="Q9" s="310" t="s">
        <v>306</v>
      </c>
      <c r="R9" s="310" t="s">
        <v>307</v>
      </c>
      <c r="S9" s="310" t="s">
        <v>308</v>
      </c>
      <c r="T9" s="310" t="s">
        <v>24</v>
      </c>
    </row>
    <row r="10" spans="1:26" s="249" customFormat="1" ht="20.25" customHeight="1" x14ac:dyDescent="0.4">
      <c r="A10" s="311">
        <v>1</v>
      </c>
      <c r="B10" s="311">
        <v>2</v>
      </c>
      <c r="C10" s="311">
        <v>3</v>
      </c>
      <c r="D10" s="311">
        <v>4</v>
      </c>
      <c r="E10" s="311">
        <v>5</v>
      </c>
      <c r="F10" s="311">
        <v>6</v>
      </c>
      <c r="G10" s="311"/>
      <c r="H10" s="311">
        <v>7</v>
      </c>
      <c r="I10" s="311">
        <v>8</v>
      </c>
      <c r="J10" s="311">
        <v>9</v>
      </c>
      <c r="K10" s="311">
        <v>10</v>
      </c>
      <c r="L10" s="311">
        <v>11</v>
      </c>
      <c r="M10" s="311"/>
      <c r="N10" s="311">
        <v>12</v>
      </c>
      <c r="O10" s="311">
        <v>13</v>
      </c>
      <c r="P10" s="311">
        <v>14</v>
      </c>
      <c r="Q10" s="311">
        <v>15</v>
      </c>
      <c r="R10" s="311">
        <v>16</v>
      </c>
      <c r="S10" s="311"/>
      <c r="T10" s="311">
        <v>17</v>
      </c>
    </row>
    <row r="11" spans="1:26" s="249" customFormat="1" ht="20.25" customHeight="1" x14ac:dyDescent="0.4">
      <c r="A11" s="312"/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  <c r="R11" s="312"/>
      <c r="S11" s="312"/>
      <c r="T11" s="312"/>
      <c r="V11" s="251"/>
      <c r="W11" s="251"/>
      <c r="X11" s="251"/>
      <c r="Y11" s="251"/>
      <c r="Z11" s="251"/>
    </row>
    <row r="12" spans="1:26" s="249" customFormat="1" ht="20.25" customHeight="1" x14ac:dyDescent="0.4">
      <c r="A12" s="311">
        <v>1</v>
      </c>
      <c r="B12" s="343" t="s">
        <v>309</v>
      </c>
      <c r="C12" s="344"/>
      <c r="D12" s="344"/>
      <c r="E12" s="344"/>
      <c r="F12" s="344"/>
      <c r="G12" s="344"/>
      <c r="H12" s="344">
        <v>0</v>
      </c>
      <c r="I12" s="344">
        <v>0</v>
      </c>
      <c r="J12" s="344">
        <v>0</v>
      </c>
      <c r="K12" s="344">
        <v>0</v>
      </c>
      <c r="L12" s="344">
        <v>0</v>
      </c>
      <c r="M12" s="344">
        <v>0</v>
      </c>
      <c r="N12" s="344">
        <v>0</v>
      </c>
      <c r="O12" s="344" t="s">
        <v>55</v>
      </c>
      <c r="P12" s="344" t="s">
        <v>55</v>
      </c>
      <c r="Q12" s="345" t="s">
        <v>55</v>
      </c>
      <c r="R12" s="345" t="s">
        <v>55</v>
      </c>
      <c r="S12" s="345" t="s">
        <v>55</v>
      </c>
      <c r="T12" s="313" t="s">
        <v>55</v>
      </c>
      <c r="V12" s="251"/>
      <c r="W12" s="251"/>
      <c r="X12" s="251"/>
      <c r="Y12" s="251"/>
      <c r="Z12" s="251"/>
    </row>
    <row r="13" spans="1:26" s="249" customFormat="1" ht="20.25" customHeight="1" x14ac:dyDescent="0.4">
      <c r="A13" s="311">
        <v>2</v>
      </c>
      <c r="B13" s="343" t="s">
        <v>310</v>
      </c>
      <c r="C13" s="344">
        <v>31350000</v>
      </c>
      <c r="D13" s="344">
        <v>298407</v>
      </c>
      <c r="E13" s="344">
        <v>39100</v>
      </c>
      <c r="F13" s="344">
        <v>1989375</v>
      </c>
      <c r="G13" s="344"/>
      <c r="H13" s="344">
        <v>33676882</v>
      </c>
      <c r="I13" s="344">
        <v>31350000</v>
      </c>
      <c r="J13" s="344">
        <v>298407</v>
      </c>
      <c r="K13" s="344">
        <v>39100</v>
      </c>
      <c r="L13" s="344">
        <v>1989375</v>
      </c>
      <c r="M13" s="344">
        <v>0</v>
      </c>
      <c r="N13" s="344">
        <v>33676882</v>
      </c>
      <c r="O13" s="344" t="s">
        <v>55</v>
      </c>
      <c r="P13" s="344" t="s">
        <v>55</v>
      </c>
      <c r="Q13" s="345" t="s">
        <v>55</v>
      </c>
      <c r="R13" s="345" t="s">
        <v>55</v>
      </c>
      <c r="S13" s="345" t="s">
        <v>55</v>
      </c>
      <c r="T13" s="313" t="s">
        <v>55</v>
      </c>
      <c r="V13" s="251"/>
      <c r="W13" s="251"/>
      <c r="X13" s="251"/>
      <c r="Y13" s="251"/>
      <c r="Z13" s="251"/>
    </row>
    <row r="14" spans="1:26" s="249" customFormat="1" ht="20.25" customHeight="1" x14ac:dyDescent="0.4">
      <c r="A14" s="311">
        <v>3</v>
      </c>
      <c r="B14" s="343" t="s">
        <v>311</v>
      </c>
      <c r="C14" s="344">
        <v>25479250</v>
      </c>
      <c r="D14" s="344">
        <v>594608</v>
      </c>
      <c r="E14" s="344">
        <v>602636</v>
      </c>
      <c r="F14" s="344">
        <v>6287532</v>
      </c>
      <c r="G14" s="344"/>
      <c r="H14" s="344">
        <v>32964026</v>
      </c>
      <c r="I14" s="344">
        <v>25479250</v>
      </c>
      <c r="J14" s="344">
        <v>594608</v>
      </c>
      <c r="K14" s="344">
        <v>602636</v>
      </c>
      <c r="L14" s="344">
        <v>6287532</v>
      </c>
      <c r="M14" s="344">
        <v>0</v>
      </c>
      <c r="N14" s="344">
        <v>32964026</v>
      </c>
      <c r="O14" s="344" t="s">
        <v>55</v>
      </c>
      <c r="P14" s="344" t="s">
        <v>55</v>
      </c>
      <c r="Q14" s="345" t="s">
        <v>55</v>
      </c>
      <c r="R14" s="345" t="s">
        <v>55</v>
      </c>
      <c r="S14" s="345" t="s">
        <v>55</v>
      </c>
      <c r="T14" s="313" t="s">
        <v>55</v>
      </c>
      <c r="V14" s="251"/>
      <c r="W14" s="251"/>
      <c r="X14" s="251"/>
      <c r="Y14" s="251"/>
      <c r="Z14" s="251"/>
    </row>
    <row r="15" spans="1:26" s="249" customFormat="1" ht="20.25" customHeight="1" x14ac:dyDescent="0.4">
      <c r="A15" s="311">
        <v>4</v>
      </c>
      <c r="B15" s="343" t="s">
        <v>312</v>
      </c>
      <c r="C15" s="344">
        <v>26650125</v>
      </c>
      <c r="D15" s="344">
        <v>161250</v>
      </c>
      <c r="E15" s="344">
        <v>246109</v>
      </c>
      <c r="F15" s="344">
        <v>879295</v>
      </c>
      <c r="G15" s="344"/>
      <c r="H15" s="344">
        <v>27936779</v>
      </c>
      <c r="I15" s="344">
        <v>26650125</v>
      </c>
      <c r="J15" s="344">
        <v>161250</v>
      </c>
      <c r="K15" s="344">
        <v>246109</v>
      </c>
      <c r="L15" s="344">
        <v>879295</v>
      </c>
      <c r="M15" s="344">
        <v>0</v>
      </c>
      <c r="N15" s="344">
        <v>27936779</v>
      </c>
      <c r="O15" s="344" t="s">
        <v>55</v>
      </c>
      <c r="P15" s="344" t="s">
        <v>55</v>
      </c>
      <c r="Q15" s="345" t="s">
        <v>55</v>
      </c>
      <c r="R15" s="345" t="s">
        <v>55</v>
      </c>
      <c r="S15" s="345" t="s">
        <v>55</v>
      </c>
      <c r="T15" s="313" t="s">
        <v>55</v>
      </c>
      <c r="V15" s="251"/>
      <c r="W15" s="251"/>
      <c r="X15" s="251"/>
      <c r="Y15" s="251"/>
      <c r="Z15" s="251"/>
    </row>
    <row r="16" spans="1:26" s="249" customFormat="1" ht="20.25" customHeight="1" x14ac:dyDescent="0.4">
      <c r="A16" s="311">
        <v>5</v>
      </c>
      <c r="B16" s="343" t="s">
        <v>313</v>
      </c>
      <c r="C16" s="344">
        <v>6775000</v>
      </c>
      <c r="D16" s="344">
        <v>190958</v>
      </c>
      <c r="E16" s="344">
        <v>775000</v>
      </c>
      <c r="F16" s="344">
        <v>1400355</v>
      </c>
      <c r="G16" s="344"/>
      <c r="H16" s="344">
        <v>9141313</v>
      </c>
      <c r="I16" s="344">
        <v>6775000</v>
      </c>
      <c r="J16" s="344">
        <v>190958</v>
      </c>
      <c r="K16" s="344">
        <v>775000</v>
      </c>
      <c r="L16" s="344">
        <v>1400355</v>
      </c>
      <c r="M16" s="344">
        <v>0</v>
      </c>
      <c r="N16" s="344">
        <v>9141313</v>
      </c>
      <c r="O16" s="344" t="s">
        <v>55</v>
      </c>
      <c r="P16" s="344" t="s">
        <v>55</v>
      </c>
      <c r="Q16" s="345" t="s">
        <v>55</v>
      </c>
      <c r="R16" s="345" t="s">
        <v>55</v>
      </c>
      <c r="S16" s="345" t="s">
        <v>55</v>
      </c>
      <c r="T16" s="313" t="s">
        <v>55</v>
      </c>
      <c r="V16" s="251"/>
      <c r="W16" s="251"/>
      <c r="X16" s="251"/>
      <c r="Y16" s="251"/>
      <c r="Z16" s="251"/>
    </row>
    <row r="17" spans="1:26" s="249" customFormat="1" ht="20.25" customHeight="1" x14ac:dyDescent="0.4">
      <c r="A17" s="311">
        <v>6</v>
      </c>
      <c r="B17" s="343" t="s">
        <v>314</v>
      </c>
      <c r="C17" s="344">
        <v>29638000</v>
      </c>
      <c r="D17" s="344">
        <v>466873</v>
      </c>
      <c r="E17" s="344">
        <v>101500</v>
      </c>
      <c r="F17" s="344">
        <v>1801234</v>
      </c>
      <c r="G17" s="344"/>
      <c r="H17" s="344">
        <v>32007607</v>
      </c>
      <c r="I17" s="344">
        <v>29638000</v>
      </c>
      <c r="J17" s="344">
        <v>466873</v>
      </c>
      <c r="K17" s="344">
        <v>101500</v>
      </c>
      <c r="L17" s="344">
        <v>1801234</v>
      </c>
      <c r="M17" s="344">
        <v>0</v>
      </c>
      <c r="N17" s="344">
        <v>32007607</v>
      </c>
      <c r="O17" s="344" t="s">
        <v>55</v>
      </c>
      <c r="P17" s="344" t="s">
        <v>55</v>
      </c>
      <c r="Q17" s="345" t="s">
        <v>55</v>
      </c>
      <c r="R17" s="345" t="s">
        <v>55</v>
      </c>
      <c r="S17" s="345" t="s">
        <v>55</v>
      </c>
      <c r="T17" s="313" t="s">
        <v>55</v>
      </c>
      <c r="V17" s="251"/>
      <c r="W17" s="251"/>
      <c r="X17" s="251"/>
      <c r="Y17" s="251"/>
      <c r="Z17" s="251"/>
    </row>
    <row r="18" spans="1:26" s="249" customFormat="1" ht="20.25" customHeight="1" x14ac:dyDescent="0.4">
      <c r="A18" s="311">
        <v>7</v>
      </c>
      <c r="B18" s="343" t="s">
        <v>315</v>
      </c>
      <c r="C18" s="344">
        <v>21143625</v>
      </c>
      <c r="D18" s="344">
        <v>602456</v>
      </c>
      <c r="E18" s="344">
        <v>330000</v>
      </c>
      <c r="F18" s="344">
        <v>4828858</v>
      </c>
      <c r="G18" s="344"/>
      <c r="H18" s="344">
        <v>26904939</v>
      </c>
      <c r="I18" s="344">
        <v>21143625</v>
      </c>
      <c r="J18" s="344">
        <v>602456</v>
      </c>
      <c r="K18" s="344">
        <v>330000</v>
      </c>
      <c r="L18" s="344">
        <v>4828858</v>
      </c>
      <c r="M18" s="344">
        <v>0</v>
      </c>
      <c r="N18" s="344">
        <v>26904939</v>
      </c>
      <c r="O18" s="344"/>
      <c r="P18" s="344"/>
      <c r="Q18" s="346"/>
      <c r="R18" s="346"/>
      <c r="S18" s="346"/>
      <c r="T18" s="313" t="s">
        <v>55</v>
      </c>
      <c r="V18" s="251"/>
      <c r="W18" s="251"/>
      <c r="X18" s="251"/>
      <c r="Y18" s="251"/>
      <c r="Z18" s="251"/>
    </row>
    <row r="19" spans="1:26" s="249" customFormat="1" ht="20.25" customHeight="1" x14ac:dyDescent="0.4">
      <c r="A19" s="311">
        <v>8</v>
      </c>
      <c r="B19" s="343" t="s">
        <v>316</v>
      </c>
      <c r="C19" s="344">
        <v>2335375</v>
      </c>
      <c r="D19" s="344">
        <v>535754</v>
      </c>
      <c r="E19" s="344">
        <v>50500</v>
      </c>
      <c r="F19" s="344">
        <v>3567230</v>
      </c>
      <c r="G19" s="344"/>
      <c r="H19" s="344">
        <v>6488859</v>
      </c>
      <c r="I19" s="344">
        <v>2335375</v>
      </c>
      <c r="J19" s="344">
        <v>535754</v>
      </c>
      <c r="K19" s="344">
        <v>50500</v>
      </c>
      <c r="L19" s="344">
        <v>3567230</v>
      </c>
      <c r="M19" s="344">
        <v>0</v>
      </c>
      <c r="N19" s="344">
        <v>6488859</v>
      </c>
      <c r="O19" s="344"/>
      <c r="P19" s="344"/>
      <c r="Q19" s="346"/>
      <c r="R19" s="346"/>
      <c r="S19" s="346"/>
      <c r="T19" s="313" t="s">
        <v>55</v>
      </c>
      <c r="V19" s="251"/>
      <c r="W19" s="251"/>
      <c r="X19" s="251"/>
      <c r="Y19" s="251"/>
      <c r="Z19" s="251"/>
    </row>
    <row r="20" spans="1:26" s="249" customFormat="1" ht="20.25" customHeight="1" x14ac:dyDescent="0.4">
      <c r="A20" s="311">
        <v>9</v>
      </c>
      <c r="B20" s="347" t="s">
        <v>317</v>
      </c>
      <c r="C20" s="344">
        <v>1470375</v>
      </c>
      <c r="D20" s="344">
        <v>225715</v>
      </c>
      <c r="E20" s="344">
        <v>552000</v>
      </c>
      <c r="F20" s="344">
        <v>1655244</v>
      </c>
      <c r="G20" s="344"/>
      <c r="H20" s="344">
        <v>3903334</v>
      </c>
      <c r="I20" s="344">
        <v>1470375</v>
      </c>
      <c r="J20" s="344">
        <v>225715</v>
      </c>
      <c r="K20" s="344">
        <v>552000</v>
      </c>
      <c r="L20" s="344">
        <v>1655244</v>
      </c>
      <c r="M20" s="344">
        <v>0</v>
      </c>
      <c r="N20" s="344">
        <v>3903334</v>
      </c>
      <c r="O20" s="344"/>
      <c r="P20" s="344"/>
      <c r="Q20" s="348"/>
      <c r="R20" s="348"/>
      <c r="S20" s="348"/>
      <c r="T20" s="313" t="s">
        <v>55</v>
      </c>
      <c r="V20" s="251"/>
      <c r="W20" s="251"/>
      <c r="X20" s="251"/>
      <c r="Y20" s="251"/>
      <c r="Z20" s="251"/>
    </row>
    <row r="21" spans="1:26" s="249" customFormat="1" ht="20.25" customHeight="1" x14ac:dyDescent="0.4">
      <c r="A21" s="311">
        <v>10</v>
      </c>
      <c r="B21" s="347" t="s">
        <v>318</v>
      </c>
      <c r="C21" s="344">
        <v>1185375</v>
      </c>
      <c r="D21" s="344">
        <v>224670</v>
      </c>
      <c r="E21" s="344">
        <v>134050</v>
      </c>
      <c r="F21" s="344">
        <v>1647580</v>
      </c>
      <c r="G21" s="344"/>
      <c r="H21" s="344">
        <v>3191675</v>
      </c>
      <c r="I21" s="344">
        <v>1185375</v>
      </c>
      <c r="J21" s="344">
        <v>224670</v>
      </c>
      <c r="K21" s="344">
        <v>134050</v>
      </c>
      <c r="L21" s="344">
        <v>1647580</v>
      </c>
      <c r="M21" s="344">
        <v>0</v>
      </c>
      <c r="N21" s="344">
        <v>3191675</v>
      </c>
      <c r="O21" s="344"/>
      <c r="P21" s="344"/>
      <c r="Q21" s="348"/>
      <c r="R21" s="348"/>
      <c r="S21" s="348"/>
      <c r="T21" s="313" t="s">
        <v>55</v>
      </c>
      <c r="V21" s="251"/>
      <c r="W21" s="251"/>
      <c r="X21" s="251"/>
      <c r="Y21" s="251"/>
      <c r="Z21" s="251"/>
    </row>
    <row r="22" spans="1:26" s="249" customFormat="1" ht="20.25" customHeight="1" x14ac:dyDescent="0.4">
      <c r="A22" s="311">
        <v>11</v>
      </c>
      <c r="B22" s="347" t="s">
        <v>319</v>
      </c>
      <c r="C22" s="344">
        <v>2310375</v>
      </c>
      <c r="D22" s="344">
        <v>1500287</v>
      </c>
      <c r="E22" s="344">
        <v>1586962</v>
      </c>
      <c r="F22" s="344">
        <v>14739349</v>
      </c>
      <c r="G22" s="344"/>
      <c r="H22" s="344">
        <v>20136973</v>
      </c>
      <c r="I22" s="344">
        <v>2310375</v>
      </c>
      <c r="J22" s="344">
        <v>1500287</v>
      </c>
      <c r="K22" s="344">
        <v>1586962</v>
      </c>
      <c r="L22" s="344">
        <v>14739349</v>
      </c>
      <c r="M22" s="344">
        <v>0</v>
      </c>
      <c r="N22" s="344">
        <v>20136973</v>
      </c>
      <c r="O22" s="344"/>
      <c r="P22" s="344"/>
      <c r="Q22" s="348"/>
      <c r="R22" s="348"/>
      <c r="S22" s="348"/>
      <c r="T22" s="313" t="s">
        <v>55</v>
      </c>
      <c r="V22" s="251"/>
      <c r="W22" s="251"/>
      <c r="X22" s="251"/>
      <c r="Y22" s="251"/>
      <c r="Z22" s="251"/>
    </row>
    <row r="23" spans="1:26" s="249" customFormat="1" ht="20.25" customHeight="1" x14ac:dyDescent="0.4">
      <c r="A23" s="311">
        <v>12</v>
      </c>
      <c r="B23" s="343" t="s">
        <v>320</v>
      </c>
      <c r="C23" s="344">
        <v>4190850</v>
      </c>
      <c r="D23" s="344">
        <v>2093979</v>
      </c>
      <c r="E23" s="344">
        <v>1227275</v>
      </c>
      <c r="F23" s="344">
        <v>15718656</v>
      </c>
      <c r="G23" s="344"/>
      <c r="H23" s="344">
        <v>23230760</v>
      </c>
      <c r="I23" s="344">
        <v>4190850</v>
      </c>
      <c r="J23" s="344">
        <v>2093979</v>
      </c>
      <c r="K23" s="344">
        <v>1227275</v>
      </c>
      <c r="L23" s="344">
        <v>15718656</v>
      </c>
      <c r="M23" s="344"/>
      <c r="N23" s="344">
        <v>23230760</v>
      </c>
      <c r="O23" s="344"/>
      <c r="P23" s="344"/>
      <c r="Q23" s="343"/>
      <c r="R23" s="343"/>
      <c r="S23" s="343"/>
      <c r="T23" s="313" t="s">
        <v>55</v>
      </c>
      <c r="V23" s="251"/>
      <c r="W23" s="251"/>
      <c r="X23" s="251"/>
      <c r="Y23" s="251"/>
      <c r="Z23" s="251"/>
    </row>
    <row r="24" spans="1:26" s="351" customFormat="1" ht="20.25" customHeight="1" x14ac:dyDescent="0.4">
      <c r="A24" s="314"/>
      <c r="B24" s="314" t="s">
        <v>24</v>
      </c>
      <c r="C24" s="349">
        <f>SUM(C12:C23)</f>
        <v>152528350</v>
      </c>
      <c r="D24" s="349">
        <f t="shared" ref="D24:M24" si="0">SUM(D12:D23)</f>
        <v>6894957</v>
      </c>
      <c r="E24" s="349">
        <f t="shared" si="0"/>
        <v>5645132</v>
      </c>
      <c r="F24" s="349">
        <f t="shared" si="0"/>
        <v>54514708</v>
      </c>
      <c r="G24" s="349">
        <f t="shared" si="0"/>
        <v>0</v>
      </c>
      <c r="H24" s="349">
        <f>SUM(H12:H23)</f>
        <v>219583147</v>
      </c>
      <c r="I24" s="349">
        <f t="shared" si="0"/>
        <v>152528350</v>
      </c>
      <c r="J24" s="349">
        <f t="shared" si="0"/>
        <v>6894957</v>
      </c>
      <c r="K24" s="349">
        <f t="shared" si="0"/>
        <v>5645132</v>
      </c>
      <c r="L24" s="349">
        <f t="shared" si="0"/>
        <v>54514708</v>
      </c>
      <c r="M24" s="349">
        <f t="shared" si="0"/>
        <v>0</v>
      </c>
      <c r="N24" s="349">
        <f>SUM(N12:N23)</f>
        <v>219583147</v>
      </c>
      <c r="O24" s="349" t="s">
        <v>55</v>
      </c>
      <c r="P24" s="349" t="s">
        <v>55</v>
      </c>
      <c r="Q24" s="350" t="s">
        <v>55</v>
      </c>
      <c r="R24" s="350" t="s">
        <v>55</v>
      </c>
      <c r="S24" s="350"/>
      <c r="T24" s="350" t="s">
        <v>55</v>
      </c>
      <c r="V24" s="352"/>
      <c r="W24" s="352"/>
      <c r="X24" s="352"/>
      <c r="Y24" s="352"/>
      <c r="Z24" s="352"/>
    </row>
    <row r="25" spans="1:26" s="249" customFormat="1" ht="20.25" customHeight="1" x14ac:dyDescent="0.4">
      <c r="A25" s="312"/>
      <c r="B25" s="312"/>
      <c r="C25" s="312"/>
      <c r="D25" s="312"/>
      <c r="E25" s="312"/>
      <c r="F25" s="312"/>
      <c r="G25" s="312"/>
      <c r="H25" s="312"/>
      <c r="I25" s="312"/>
      <c r="J25" s="312"/>
      <c r="K25" s="312"/>
      <c r="L25" s="312"/>
      <c r="M25" s="312"/>
      <c r="N25" s="312"/>
      <c r="O25" s="312"/>
      <c r="P25" s="312"/>
      <c r="Q25" s="312"/>
      <c r="R25" s="312"/>
      <c r="S25" s="312"/>
      <c r="T25" s="312"/>
      <c r="V25" s="251"/>
      <c r="W25" s="251"/>
      <c r="X25" s="251"/>
      <c r="Y25" s="251"/>
      <c r="Z25" s="251"/>
    </row>
    <row r="26" spans="1:26" x14ac:dyDescent="0.35">
      <c r="V26" s="252"/>
      <c r="W26" s="252"/>
      <c r="X26" s="252"/>
      <c r="Y26" s="252"/>
      <c r="Z26" s="253"/>
    </row>
    <row r="27" spans="1:26" x14ac:dyDescent="0.35">
      <c r="V27" s="252"/>
      <c r="W27" s="252"/>
      <c r="X27" s="252"/>
      <c r="Y27" s="252"/>
      <c r="Z27" s="253"/>
    </row>
    <row r="28" spans="1:26" s="249" customFormat="1" ht="18.5" x14ac:dyDescent="0.4">
      <c r="C28" s="811"/>
      <c r="D28" s="811"/>
      <c r="E28" s="811"/>
      <c r="P28" s="812" t="s">
        <v>682</v>
      </c>
      <c r="Q28" s="812"/>
      <c r="R28" s="812"/>
      <c r="S28" s="812"/>
      <c r="V28" s="251"/>
      <c r="W28" s="251"/>
      <c r="X28" s="251"/>
      <c r="Y28" s="251"/>
      <c r="Z28" s="254"/>
    </row>
    <row r="29" spans="1:26" s="249" customFormat="1" ht="18.5" x14ac:dyDescent="0.45">
      <c r="C29" s="811"/>
      <c r="D29" s="811"/>
      <c r="E29" s="811"/>
      <c r="P29" s="813" t="s">
        <v>615</v>
      </c>
      <c r="Q29" s="813"/>
      <c r="R29" s="813"/>
      <c r="S29" s="813"/>
      <c r="V29" s="251"/>
      <c r="W29" s="251"/>
      <c r="X29" s="251"/>
      <c r="Y29" s="251"/>
      <c r="Z29" s="254"/>
    </row>
    <row r="30" spans="1:26" s="249" customFormat="1" ht="18.5" x14ac:dyDescent="0.45">
      <c r="C30" s="250"/>
      <c r="D30" s="250"/>
      <c r="E30" s="250"/>
      <c r="P30" s="731"/>
      <c r="Q30" s="731"/>
      <c r="R30" s="731"/>
      <c r="S30" s="731"/>
      <c r="V30" s="254"/>
      <c r="W30" s="254"/>
      <c r="X30" s="254"/>
      <c r="Y30" s="254"/>
      <c r="Z30" s="254"/>
    </row>
    <row r="31" spans="1:26" s="249" customFormat="1" ht="18.5" x14ac:dyDescent="0.45">
      <c r="P31" s="732"/>
      <c r="Q31" s="732"/>
      <c r="R31" s="732"/>
      <c r="S31" s="732"/>
      <c r="V31" s="254"/>
      <c r="W31" s="254"/>
      <c r="X31" s="254"/>
      <c r="Y31" s="254"/>
      <c r="Z31" s="254"/>
    </row>
    <row r="32" spans="1:26" s="249" customFormat="1" ht="18.5" x14ac:dyDescent="0.45">
      <c r="P32" s="732"/>
      <c r="Q32" s="732"/>
      <c r="R32" s="732"/>
      <c r="S32" s="732"/>
      <c r="V32" s="254"/>
      <c r="W32" s="254"/>
      <c r="X32" s="254"/>
      <c r="Y32" s="254"/>
      <c r="Z32" s="254"/>
    </row>
    <row r="33" spans="3:26" s="249" customFormat="1" ht="18.5" x14ac:dyDescent="0.45">
      <c r="C33" s="811"/>
      <c r="D33" s="811"/>
      <c r="E33" s="811"/>
      <c r="P33" s="813" t="s">
        <v>616</v>
      </c>
      <c r="Q33" s="813"/>
      <c r="R33" s="813"/>
      <c r="S33" s="813"/>
      <c r="V33" s="254"/>
      <c r="W33" s="254"/>
      <c r="X33" s="254"/>
      <c r="Y33" s="254"/>
      <c r="Z33" s="254"/>
    </row>
    <row r="34" spans="3:26" s="249" customFormat="1" ht="17.25" customHeight="1" x14ac:dyDescent="0.45">
      <c r="C34" s="250"/>
      <c r="D34" s="250"/>
      <c r="E34" s="250"/>
      <c r="P34" s="810" t="s">
        <v>495</v>
      </c>
      <c r="Q34" s="810"/>
      <c r="R34" s="810"/>
      <c r="S34" s="810"/>
      <c r="V34" s="254"/>
      <c r="W34" s="254"/>
      <c r="X34" s="254"/>
      <c r="Y34" s="254"/>
      <c r="Z34" s="254"/>
    </row>
    <row r="35" spans="3:26" ht="18.5" x14ac:dyDescent="0.45">
      <c r="C35" s="744"/>
      <c r="D35" s="744"/>
      <c r="E35" s="744"/>
      <c r="P35" s="810" t="s">
        <v>496</v>
      </c>
      <c r="Q35" s="810"/>
      <c r="R35" s="810"/>
      <c r="S35" s="810"/>
      <c r="V35" s="253"/>
      <c r="W35" s="253"/>
      <c r="X35" s="253"/>
      <c r="Y35" s="253"/>
      <c r="Z35" s="253"/>
    </row>
    <row r="36" spans="3:26" x14ac:dyDescent="0.35">
      <c r="V36" s="253"/>
      <c r="W36" s="253"/>
      <c r="X36" s="253"/>
      <c r="Y36" s="253"/>
      <c r="Z36" s="253"/>
    </row>
    <row r="37" spans="3:26" x14ac:dyDescent="0.35">
      <c r="V37" s="253"/>
      <c r="W37" s="253"/>
      <c r="X37" s="253"/>
      <c r="Y37" s="253"/>
      <c r="Z37" s="253"/>
    </row>
    <row r="38" spans="3:26" x14ac:dyDescent="0.35">
      <c r="V38" s="253"/>
      <c r="W38" s="253"/>
      <c r="X38" s="253"/>
      <c r="Y38" s="253"/>
      <c r="Z38" s="253"/>
    </row>
    <row r="39" spans="3:26" x14ac:dyDescent="0.35">
      <c r="V39" s="253"/>
      <c r="W39" s="253"/>
      <c r="X39" s="253"/>
      <c r="Y39" s="253"/>
      <c r="Z39" s="253"/>
    </row>
    <row r="40" spans="3:26" x14ac:dyDescent="0.35">
      <c r="V40" s="253"/>
      <c r="W40" s="253"/>
      <c r="X40" s="253"/>
      <c r="Y40" s="253"/>
      <c r="Z40" s="253"/>
    </row>
  </sheetData>
  <mergeCells count="17">
    <mergeCell ref="A3:T3"/>
    <mergeCell ref="A4:T4"/>
    <mergeCell ref="A5:T5"/>
    <mergeCell ref="A8:A9"/>
    <mergeCell ref="B8:B9"/>
    <mergeCell ref="C8:H8"/>
    <mergeCell ref="I8:N8"/>
    <mergeCell ref="O8:T8"/>
    <mergeCell ref="P34:S34"/>
    <mergeCell ref="C35:E35"/>
    <mergeCell ref="P35:S35"/>
    <mergeCell ref="C28:E28"/>
    <mergeCell ref="P28:S28"/>
    <mergeCell ref="C29:E29"/>
    <mergeCell ref="P29:S29"/>
    <mergeCell ref="C33:E33"/>
    <mergeCell ref="P33:S33"/>
  </mergeCells>
  <pageMargins left="0.31496062992125984" right="0.31496062992125984" top="0.74803149606299213" bottom="0.74803149606299213" header="0.31496062992125984" footer="0.31496062992125984"/>
  <pageSetup paperSize="9" scale="56" orientation="landscape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K30"/>
  <sheetViews>
    <sheetView view="pageBreakPreview" topLeftCell="A22" zoomScale="60" workbookViewId="0">
      <selection activeCell="E24" sqref="E24"/>
    </sheetView>
  </sheetViews>
  <sheetFormatPr defaultRowHeight="14.5" x14ac:dyDescent="0.35"/>
  <cols>
    <col min="1" max="1" width="6.54296875" customWidth="1"/>
    <col min="2" max="2" width="18.90625" customWidth="1"/>
    <col min="3" max="3" width="24" customWidth="1"/>
    <col min="4" max="4" width="14.08984375" customWidth="1"/>
    <col min="5" max="5" width="24.26953125" customWidth="1"/>
    <col min="6" max="6" width="16.54296875" customWidth="1"/>
    <col min="7" max="7" width="15.36328125" customWidth="1"/>
    <col min="11" max="11" width="18.26953125" customWidth="1"/>
  </cols>
  <sheetData>
    <row r="2" spans="1:11" x14ac:dyDescent="0.35">
      <c r="A2" s="778" t="s">
        <v>45</v>
      </c>
      <c r="B2" s="778"/>
      <c r="C2" s="778"/>
      <c r="D2" s="778"/>
      <c r="E2" s="778"/>
      <c r="F2" s="778"/>
      <c r="G2" s="778"/>
    </row>
    <row r="4" spans="1:11" s="13" customFormat="1" ht="15.5" x14ac:dyDescent="0.35">
      <c r="A4" s="752" t="s">
        <v>659</v>
      </c>
      <c r="B4" s="752"/>
      <c r="C4" s="752"/>
      <c r="D4" s="752"/>
      <c r="E4" s="752"/>
      <c r="F4" s="752"/>
      <c r="G4" s="752"/>
    </row>
    <row r="5" spans="1:11" x14ac:dyDescent="0.35">
      <c r="A5" s="745" t="s">
        <v>195</v>
      </c>
      <c r="B5" s="745"/>
      <c r="C5" s="745"/>
      <c r="D5" s="745"/>
      <c r="E5" s="745"/>
      <c r="F5" s="745"/>
      <c r="G5" s="745"/>
    </row>
    <row r="6" spans="1:11" x14ac:dyDescent="0.35">
      <c r="A6" s="4"/>
      <c r="B6" s="4"/>
      <c r="C6" s="4"/>
      <c r="D6" s="4"/>
      <c r="E6" s="4"/>
      <c r="F6" s="4"/>
      <c r="G6" s="4"/>
    </row>
    <row r="8" spans="1:11" ht="15" customHeight="1" x14ac:dyDescent="0.35">
      <c r="A8" s="821" t="s">
        <v>0</v>
      </c>
      <c r="B8" s="824" t="s">
        <v>46</v>
      </c>
      <c r="C8" s="824" t="s">
        <v>31</v>
      </c>
      <c r="D8" s="824" t="s">
        <v>47</v>
      </c>
      <c r="E8" s="824" t="s">
        <v>48</v>
      </c>
      <c r="F8" s="824" t="s">
        <v>18</v>
      </c>
      <c r="G8" s="824" t="s">
        <v>7</v>
      </c>
    </row>
    <row r="9" spans="1:11" x14ac:dyDescent="0.35">
      <c r="A9" s="822"/>
      <c r="B9" s="825"/>
      <c r="C9" s="825"/>
      <c r="D9" s="825"/>
      <c r="E9" s="825"/>
      <c r="F9" s="826"/>
      <c r="G9" s="825"/>
    </row>
    <row r="10" spans="1:11" x14ac:dyDescent="0.35">
      <c r="A10" s="823"/>
      <c r="B10" s="826"/>
      <c r="C10" s="826"/>
      <c r="D10" s="255" t="s">
        <v>38</v>
      </c>
      <c r="E10" s="255" t="s">
        <v>38</v>
      </c>
      <c r="F10" s="255" t="s">
        <v>38</v>
      </c>
      <c r="G10" s="255" t="s">
        <v>38</v>
      </c>
    </row>
    <row r="11" spans="1:11" s="260" customFormat="1" x14ac:dyDescent="0.35">
      <c r="A11" s="256">
        <v>1</v>
      </c>
      <c r="B11" s="714" t="s">
        <v>688</v>
      </c>
      <c r="C11" s="258"/>
      <c r="D11" s="259"/>
      <c r="E11" s="713"/>
      <c r="F11" s="259"/>
      <c r="G11" s="259">
        <f>E11</f>
        <v>0</v>
      </c>
    </row>
    <row r="12" spans="1:11" s="260" customFormat="1" ht="29" x14ac:dyDescent="0.35">
      <c r="A12" s="256"/>
      <c r="B12" s="258" t="s">
        <v>687</v>
      </c>
      <c r="C12" s="258" t="s">
        <v>660</v>
      </c>
      <c r="D12" s="259"/>
      <c r="E12" s="713">
        <v>7767705</v>
      </c>
      <c r="F12" s="259"/>
      <c r="G12" s="259">
        <f t="shared" ref="G12:G19" si="0">E12</f>
        <v>7767705</v>
      </c>
    </row>
    <row r="13" spans="1:11" s="260" customFormat="1" ht="29" x14ac:dyDescent="0.35">
      <c r="A13" s="256"/>
      <c r="B13" s="258" t="s">
        <v>686</v>
      </c>
      <c r="C13" s="258" t="s">
        <v>660</v>
      </c>
      <c r="D13" s="259"/>
      <c r="E13" s="713">
        <v>7670832</v>
      </c>
      <c r="F13" s="259"/>
      <c r="G13" s="259">
        <f t="shared" si="0"/>
        <v>7670832</v>
      </c>
    </row>
    <row r="14" spans="1:11" s="260" customFormat="1" x14ac:dyDescent="0.35">
      <c r="A14" s="256">
        <v>2</v>
      </c>
      <c r="B14" s="257" t="s">
        <v>321</v>
      </c>
      <c r="C14" s="258"/>
      <c r="D14" s="259"/>
      <c r="E14" s="713"/>
      <c r="F14" s="259"/>
      <c r="G14" s="259">
        <f t="shared" si="0"/>
        <v>0</v>
      </c>
    </row>
    <row r="15" spans="1:11" s="260" customFormat="1" ht="29" x14ac:dyDescent="0.35">
      <c r="A15" s="256"/>
      <c r="B15" s="257" t="s">
        <v>689</v>
      </c>
      <c r="C15" s="258" t="s">
        <v>661</v>
      </c>
      <c r="D15" s="259"/>
      <c r="E15" s="713">
        <v>1115700</v>
      </c>
      <c r="F15" s="259"/>
      <c r="G15" s="259">
        <f t="shared" si="0"/>
        <v>1115700</v>
      </c>
    </row>
    <row r="16" spans="1:11" s="260" customFormat="1" x14ac:dyDescent="0.35">
      <c r="A16" s="256">
        <v>3</v>
      </c>
      <c r="B16" s="257" t="s">
        <v>322</v>
      </c>
      <c r="C16" s="258"/>
      <c r="D16" s="259"/>
      <c r="E16" s="713"/>
      <c r="F16" s="259"/>
      <c r="G16" s="259">
        <f t="shared" si="0"/>
        <v>0</v>
      </c>
      <c r="K16" s="529">
        <v>965208</v>
      </c>
    </row>
    <row r="17" spans="1:11" s="260" customFormat="1" ht="29" x14ac:dyDescent="0.35">
      <c r="A17" s="256"/>
      <c r="B17" s="257" t="s">
        <v>690</v>
      </c>
      <c r="C17" s="258" t="s">
        <v>662</v>
      </c>
      <c r="D17" s="259"/>
      <c r="E17" s="713">
        <v>882286</v>
      </c>
      <c r="F17" s="259"/>
      <c r="G17" s="259">
        <f t="shared" si="0"/>
        <v>882286</v>
      </c>
      <c r="K17" s="529"/>
    </row>
    <row r="18" spans="1:11" s="260" customFormat="1" ht="29" x14ac:dyDescent="0.35">
      <c r="A18" s="256"/>
      <c r="B18" s="257" t="s">
        <v>691</v>
      </c>
      <c r="C18" s="258" t="s">
        <v>662</v>
      </c>
      <c r="D18" s="259"/>
      <c r="E18" s="713">
        <v>38686</v>
      </c>
      <c r="F18" s="259"/>
      <c r="G18" s="259">
        <f t="shared" si="0"/>
        <v>38686</v>
      </c>
      <c r="K18" s="529"/>
    </row>
    <row r="19" spans="1:11" s="260" customFormat="1" ht="29" x14ac:dyDescent="0.35">
      <c r="A19" s="256"/>
      <c r="B19" s="257" t="s">
        <v>692</v>
      </c>
      <c r="C19" s="258" t="s">
        <v>662</v>
      </c>
      <c r="D19" s="259"/>
      <c r="E19" s="713">
        <v>44236</v>
      </c>
      <c r="F19" s="259"/>
      <c r="G19" s="259">
        <f t="shared" si="0"/>
        <v>44236</v>
      </c>
      <c r="K19" s="529"/>
    </row>
    <row r="20" spans="1:11" s="13" customFormat="1" ht="15.5" x14ac:dyDescent="0.35">
      <c r="A20" s="819" t="s">
        <v>7</v>
      </c>
      <c r="B20" s="820"/>
      <c r="C20" s="240"/>
      <c r="D20" s="31">
        <f>SUM(D11:D16)</f>
        <v>0</v>
      </c>
      <c r="E20" s="31">
        <f>SUM(E11:E19)</f>
        <v>17519445</v>
      </c>
      <c r="F20" s="240"/>
      <c r="G20" s="31">
        <f>SUM(G11:G19)</f>
        <v>17519445</v>
      </c>
      <c r="K20" s="529">
        <v>1115700</v>
      </c>
    </row>
    <row r="21" spans="1:11" x14ac:dyDescent="0.35">
      <c r="K21" s="615">
        <v>15438537</v>
      </c>
    </row>
    <row r="23" spans="1:11" x14ac:dyDescent="0.35">
      <c r="E23" s="13"/>
      <c r="F23" s="744" t="s">
        <v>492</v>
      </c>
      <c r="G23" s="744"/>
    </row>
    <row r="24" spans="1:11" x14ac:dyDescent="0.35">
      <c r="F24" s="745" t="s">
        <v>493</v>
      </c>
      <c r="G24" s="745"/>
    </row>
    <row r="25" spans="1:11" x14ac:dyDescent="0.35">
      <c r="F25" s="744"/>
      <c r="G25" s="744"/>
    </row>
    <row r="26" spans="1:11" x14ac:dyDescent="0.35">
      <c r="G26" s="1"/>
    </row>
    <row r="27" spans="1:11" x14ac:dyDescent="0.35">
      <c r="D27" s="32"/>
      <c r="G27" s="1"/>
    </row>
    <row r="28" spans="1:11" x14ac:dyDescent="0.35">
      <c r="E28" s="13"/>
      <c r="F28" s="745" t="s">
        <v>494</v>
      </c>
      <c r="G28" s="745"/>
      <c r="H28" s="6"/>
    </row>
    <row r="29" spans="1:11" x14ac:dyDescent="0.35">
      <c r="F29" s="783" t="s">
        <v>495</v>
      </c>
      <c r="G29" s="783"/>
      <c r="H29" s="6"/>
    </row>
    <row r="30" spans="1:11" x14ac:dyDescent="0.35">
      <c r="F30" s="784" t="s">
        <v>496</v>
      </c>
      <c r="G30" s="783"/>
      <c r="H30" s="6"/>
    </row>
  </sheetData>
  <mergeCells count="17">
    <mergeCell ref="A20:B20"/>
    <mergeCell ref="A2:G2"/>
    <mergeCell ref="A4:G4"/>
    <mergeCell ref="A5:G5"/>
    <mergeCell ref="A8:A10"/>
    <mergeCell ref="B8:B10"/>
    <mergeCell ref="C8:C10"/>
    <mergeCell ref="D8:D9"/>
    <mergeCell ref="E8:E9"/>
    <mergeCell ref="F8:F9"/>
    <mergeCell ref="G8:G9"/>
    <mergeCell ref="F30:G30"/>
    <mergeCell ref="F23:G23"/>
    <mergeCell ref="F24:G24"/>
    <mergeCell ref="F25:G25"/>
    <mergeCell ref="F28:G28"/>
    <mergeCell ref="F29:G29"/>
  </mergeCells>
  <pageMargins left="0.39" right="0.38" top="0.74803149606299213" bottom="0.74803149606299213" header="0.31496062992125984" footer="0.31496062992125984"/>
  <pageSetup paperSize="9" scale="80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706B2-D8B7-4BBC-AFFE-C7B058CD4108}">
  <sheetPr>
    <tabColor rgb="FF92D050"/>
  </sheetPr>
  <dimension ref="A2:M30"/>
  <sheetViews>
    <sheetView view="pageBreakPreview" topLeftCell="A19" zoomScale="55" zoomScaleSheetLayoutView="55" workbookViewId="0">
      <selection activeCell="H31" sqref="H31"/>
    </sheetView>
  </sheetViews>
  <sheetFormatPr defaultRowHeight="14.5" x14ac:dyDescent="0.35"/>
  <cols>
    <col min="1" max="1" width="4.54296875" customWidth="1"/>
    <col min="2" max="2" width="17.453125" customWidth="1"/>
    <col min="5" max="5" width="16" customWidth="1"/>
    <col min="7" max="7" width="13.26953125" customWidth="1"/>
    <col min="8" max="8" width="16.26953125" customWidth="1"/>
    <col min="9" max="9" width="14.1796875" customWidth="1"/>
    <col min="10" max="10" width="15.81640625" customWidth="1"/>
    <col min="11" max="11" width="14.54296875" customWidth="1"/>
    <col min="12" max="12" width="15.81640625" customWidth="1"/>
    <col min="13" max="13" width="11.54296875" customWidth="1"/>
  </cols>
  <sheetData>
    <row r="2" spans="1:13" x14ac:dyDescent="0.35">
      <c r="M2" s="238" t="s">
        <v>323</v>
      </c>
    </row>
    <row r="3" spans="1:13" x14ac:dyDescent="0.35">
      <c r="A3" s="745" t="s">
        <v>699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45"/>
    </row>
    <row r="4" spans="1:13" x14ac:dyDescent="0.35">
      <c r="A4" s="745" t="s">
        <v>195</v>
      </c>
      <c r="B4" s="745"/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</row>
    <row r="6" spans="1:13" s="261" customFormat="1" x14ac:dyDescent="0.35">
      <c r="A6" s="828" t="s">
        <v>0</v>
      </c>
      <c r="B6" s="828" t="s">
        <v>324</v>
      </c>
      <c r="C6" s="828" t="s">
        <v>325</v>
      </c>
      <c r="D6" s="828"/>
      <c r="E6" s="828" t="s">
        <v>326</v>
      </c>
      <c r="F6" s="828" t="s">
        <v>327</v>
      </c>
      <c r="G6" s="828"/>
      <c r="H6" s="828"/>
      <c r="I6" s="828"/>
      <c r="J6" s="828" t="s">
        <v>35</v>
      </c>
      <c r="K6" s="800" t="s">
        <v>36</v>
      </c>
      <c r="L6" s="800" t="s">
        <v>328</v>
      </c>
      <c r="M6" s="828" t="s">
        <v>329</v>
      </c>
    </row>
    <row r="7" spans="1:13" s="261" customFormat="1" ht="12" customHeight="1" x14ac:dyDescent="0.35">
      <c r="A7" s="828"/>
      <c r="B7" s="828"/>
      <c r="C7" s="139" t="s">
        <v>49</v>
      </c>
      <c r="D7" s="139" t="s">
        <v>330</v>
      </c>
      <c r="E7" s="828"/>
      <c r="F7" s="139" t="s">
        <v>331</v>
      </c>
      <c r="G7" s="139" t="s">
        <v>3</v>
      </c>
      <c r="H7" s="139" t="s">
        <v>332</v>
      </c>
      <c r="I7" s="139" t="s">
        <v>31</v>
      </c>
      <c r="J7" s="828"/>
      <c r="K7" s="802"/>
      <c r="L7" s="802"/>
      <c r="M7" s="828"/>
    </row>
    <row r="8" spans="1:13" x14ac:dyDescent="0.3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x14ac:dyDescent="0.3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x14ac:dyDescent="0.3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x14ac:dyDescent="0.3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15.75" customHeight="1" x14ac:dyDescent="0.3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 x14ac:dyDescent="0.3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x14ac:dyDescent="0.3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20.25" customHeight="1" x14ac:dyDescent="0.3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x14ac:dyDescent="0.3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3" x14ac:dyDescent="0.3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2" spans="1:13" x14ac:dyDescent="0.35">
      <c r="K22" s="744" t="s">
        <v>492</v>
      </c>
      <c r="L22" s="744"/>
    </row>
    <row r="23" spans="1:13" x14ac:dyDescent="0.35">
      <c r="K23" s="745" t="s">
        <v>493</v>
      </c>
      <c r="L23" s="745"/>
    </row>
    <row r="24" spans="1:13" x14ac:dyDescent="0.35">
      <c r="K24" s="744"/>
      <c r="L24" s="744"/>
    </row>
    <row r="25" spans="1:13" x14ac:dyDescent="0.35">
      <c r="L25" s="1"/>
    </row>
    <row r="26" spans="1:13" x14ac:dyDescent="0.35">
      <c r="L26" s="1"/>
    </row>
    <row r="27" spans="1:13" x14ac:dyDescent="0.35">
      <c r="L27" s="1"/>
    </row>
    <row r="28" spans="1:13" x14ac:dyDescent="0.35">
      <c r="K28" s="745" t="s">
        <v>616</v>
      </c>
      <c r="L28" s="745"/>
    </row>
    <row r="29" spans="1:13" x14ac:dyDescent="0.35">
      <c r="K29" s="827" t="s">
        <v>495</v>
      </c>
      <c r="L29" s="827"/>
    </row>
    <row r="30" spans="1:13" x14ac:dyDescent="0.35">
      <c r="K30" s="827" t="s">
        <v>496</v>
      </c>
      <c r="L30" s="827"/>
    </row>
  </sheetData>
  <mergeCells count="17">
    <mergeCell ref="A3:M3"/>
    <mergeCell ref="A4:M4"/>
    <mergeCell ref="A6:A7"/>
    <mergeCell ref="B6:B7"/>
    <mergeCell ref="C6:D6"/>
    <mergeCell ref="E6:E7"/>
    <mergeCell ref="F6:I6"/>
    <mergeCell ref="J6:J7"/>
    <mergeCell ref="K6:K7"/>
    <mergeCell ref="L6:L7"/>
    <mergeCell ref="K30:L30"/>
    <mergeCell ref="M6:M7"/>
    <mergeCell ref="K22:L22"/>
    <mergeCell ref="K23:L23"/>
    <mergeCell ref="K24:L24"/>
    <mergeCell ref="K28:L28"/>
    <mergeCell ref="K29:L29"/>
  </mergeCells>
  <printOptions horizontalCentered="1"/>
  <pageMargins left="1.0629921259842521" right="0.70866141732283472" top="0.74803149606299213" bottom="0.74803149606299213" header="0.31496062992125984" footer="0.31496062992125984"/>
  <pageSetup scale="70" orientation="landscape" horizontalDpi="4294967293" verticalDpi="4294967293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117B-185F-4FB1-8EE5-105585929DCB}">
  <sheetPr>
    <tabColor rgb="FF92D050"/>
  </sheetPr>
  <dimension ref="A1:CH36"/>
  <sheetViews>
    <sheetView view="pageBreakPreview" topLeftCell="A22" zoomScale="60" workbookViewId="0">
      <selection activeCell="H32" sqref="H32"/>
    </sheetView>
  </sheetViews>
  <sheetFormatPr defaultRowHeight="14.5" x14ac:dyDescent="0.35"/>
  <cols>
    <col min="1" max="1" width="5.81640625" customWidth="1"/>
    <col min="2" max="2" width="13.81640625" customWidth="1"/>
    <col min="3" max="3" width="13.54296875" customWidth="1"/>
    <col min="4" max="4" width="17.453125" customWidth="1"/>
    <col min="5" max="5" width="13.54296875" customWidth="1"/>
    <col min="6" max="6" width="14.7265625" customWidth="1"/>
    <col min="7" max="7" width="11.1796875" customWidth="1"/>
    <col min="8" max="19" width="4.81640625" customWidth="1"/>
    <col min="20" max="20" width="14.81640625" customWidth="1"/>
  </cols>
  <sheetData>
    <row r="1" spans="1:86" x14ac:dyDescent="0.35">
      <c r="T1" t="s">
        <v>210</v>
      </c>
    </row>
    <row r="2" spans="1:86" ht="18.5" x14ac:dyDescent="0.45">
      <c r="A2" s="815" t="s">
        <v>704</v>
      </c>
      <c r="B2" s="815"/>
      <c r="C2" s="815"/>
      <c r="D2" s="815"/>
      <c r="E2" s="815"/>
      <c r="F2" s="815"/>
      <c r="G2" s="815"/>
      <c r="H2" s="815"/>
      <c r="I2" s="815"/>
      <c r="J2" s="815"/>
      <c r="K2" s="815"/>
      <c r="L2" s="815"/>
      <c r="M2" s="815"/>
      <c r="N2" s="815"/>
      <c r="O2" s="815"/>
      <c r="P2" s="815"/>
      <c r="Q2" s="815"/>
      <c r="R2" s="815"/>
      <c r="S2" s="815"/>
      <c r="T2" s="815"/>
    </row>
    <row r="3" spans="1:86" ht="18.5" x14ac:dyDescent="0.45">
      <c r="A3" s="815" t="s">
        <v>195</v>
      </c>
      <c r="B3" s="815"/>
      <c r="C3" s="815"/>
      <c r="D3" s="815"/>
      <c r="E3" s="815"/>
      <c r="F3" s="815"/>
      <c r="G3" s="815"/>
      <c r="H3" s="815"/>
      <c r="I3" s="815"/>
      <c r="J3" s="815"/>
      <c r="K3" s="815"/>
      <c r="L3" s="815"/>
      <c r="M3" s="815"/>
      <c r="N3" s="815"/>
      <c r="O3" s="815"/>
      <c r="P3" s="815"/>
      <c r="Q3" s="815"/>
      <c r="R3" s="815"/>
      <c r="S3" s="815"/>
      <c r="T3" s="815"/>
    </row>
    <row r="5" spans="1:86" s="15" customFormat="1" x14ac:dyDescent="0.35">
      <c r="A5" s="829" t="s">
        <v>0</v>
      </c>
      <c r="B5" s="829" t="s">
        <v>333</v>
      </c>
      <c r="C5" s="829" t="s">
        <v>334</v>
      </c>
      <c r="D5" s="829" t="s">
        <v>335</v>
      </c>
      <c r="E5" s="829" t="s">
        <v>340</v>
      </c>
      <c r="F5" s="829" t="s">
        <v>336</v>
      </c>
      <c r="G5" s="829" t="s">
        <v>337</v>
      </c>
      <c r="H5" s="830" t="s">
        <v>26</v>
      </c>
      <c r="I5" s="830"/>
      <c r="J5" s="830"/>
      <c r="K5" s="830"/>
      <c r="L5" s="830"/>
      <c r="M5" s="830"/>
      <c r="N5" s="830"/>
      <c r="O5" s="830"/>
      <c r="P5" s="830"/>
      <c r="Q5" s="830"/>
      <c r="R5" s="830"/>
      <c r="S5" s="830"/>
      <c r="T5" s="829" t="s">
        <v>50</v>
      </c>
      <c r="U5" s="262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</row>
    <row r="6" spans="1:86" s="15" customFormat="1" x14ac:dyDescent="0.35">
      <c r="A6" s="829"/>
      <c r="B6" s="829"/>
      <c r="C6" s="829"/>
      <c r="D6" s="829"/>
      <c r="E6" s="829"/>
      <c r="F6" s="829"/>
      <c r="G6" s="829"/>
      <c r="H6" s="241" t="s">
        <v>338</v>
      </c>
      <c r="I6" s="241">
        <v>1</v>
      </c>
      <c r="J6" s="241">
        <v>2</v>
      </c>
      <c r="K6" s="241">
        <v>3</v>
      </c>
      <c r="L6" s="241">
        <v>4</v>
      </c>
      <c r="M6" s="241">
        <v>5</v>
      </c>
      <c r="N6" s="241">
        <v>6</v>
      </c>
      <c r="O6" s="241">
        <v>7</v>
      </c>
      <c r="P6" s="241">
        <v>8</v>
      </c>
      <c r="Q6" s="241">
        <v>9</v>
      </c>
      <c r="R6" s="241">
        <v>10</v>
      </c>
      <c r="S6" s="241" t="s">
        <v>339</v>
      </c>
      <c r="T6" s="829"/>
      <c r="U6" s="262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</row>
    <row r="7" spans="1:86" x14ac:dyDescent="0.3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86" x14ac:dyDescent="0.3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86" x14ac:dyDescent="0.3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86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86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86" x14ac:dyDescent="0.3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86" x14ac:dyDescent="0.3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86" x14ac:dyDescent="0.3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86" x14ac:dyDescent="0.3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86" x14ac:dyDescent="0.3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x14ac:dyDescent="0.3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1:20" x14ac:dyDescent="0.3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3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3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3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x14ac:dyDescent="0.3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x14ac:dyDescent="0.35">
      <c r="A23" s="774" t="s">
        <v>7</v>
      </c>
      <c r="B23" s="775"/>
      <c r="C23" s="776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7" spans="1:20" x14ac:dyDescent="0.35">
      <c r="N27" s="13"/>
      <c r="O27" s="13"/>
      <c r="P27" s="13"/>
      <c r="Q27" s="13"/>
      <c r="R27" s="13"/>
    </row>
    <row r="28" spans="1:20" x14ac:dyDescent="0.35">
      <c r="N28" s="744" t="s">
        <v>614</v>
      </c>
      <c r="O28" s="744"/>
      <c r="P28" s="744"/>
      <c r="Q28" s="744"/>
      <c r="R28" s="744"/>
      <c r="S28" s="744"/>
    </row>
    <row r="29" spans="1:20" x14ac:dyDescent="0.35">
      <c r="N29" s="745" t="s">
        <v>615</v>
      </c>
      <c r="O29" s="745"/>
      <c r="P29" s="745"/>
      <c r="Q29" s="745"/>
      <c r="R29" s="745"/>
      <c r="S29" s="745"/>
    </row>
    <row r="30" spans="1:20" x14ac:dyDescent="0.35">
      <c r="O30" s="1"/>
      <c r="P30" s="744"/>
      <c r="Q30" s="744"/>
    </row>
    <row r="31" spans="1:20" x14ac:dyDescent="0.35">
      <c r="O31" s="1"/>
      <c r="Q31" s="1"/>
    </row>
    <row r="32" spans="1:20" x14ac:dyDescent="0.35">
      <c r="N32" s="13"/>
      <c r="O32" s="13"/>
      <c r="Q32" s="1"/>
      <c r="R32" s="13"/>
    </row>
    <row r="33" spans="14:19" x14ac:dyDescent="0.35">
      <c r="N33" s="41"/>
      <c r="O33" s="41"/>
      <c r="Q33" s="1"/>
      <c r="R33" s="41"/>
    </row>
    <row r="34" spans="14:19" x14ac:dyDescent="0.35">
      <c r="N34" s="745" t="s">
        <v>616</v>
      </c>
      <c r="O34" s="745"/>
      <c r="P34" s="745"/>
      <c r="Q34" s="745"/>
      <c r="R34" s="745"/>
      <c r="S34" s="745"/>
    </row>
    <row r="35" spans="14:19" x14ac:dyDescent="0.35">
      <c r="N35" s="733" t="s">
        <v>495</v>
      </c>
      <c r="O35" s="733"/>
      <c r="P35" s="733"/>
      <c r="Q35" s="733"/>
      <c r="R35" s="733"/>
      <c r="S35" s="733"/>
    </row>
    <row r="36" spans="14:19" x14ac:dyDescent="0.35">
      <c r="N36" s="733" t="s">
        <v>496</v>
      </c>
      <c r="O36" s="733"/>
      <c r="P36" s="733"/>
      <c r="Q36" s="733"/>
      <c r="R36" s="733"/>
      <c r="S36" s="733"/>
    </row>
  </sheetData>
  <mergeCells count="18">
    <mergeCell ref="A2:T2"/>
    <mergeCell ref="A3:T3"/>
    <mergeCell ref="A5:A6"/>
    <mergeCell ref="B5:B6"/>
    <mergeCell ref="C5:C6"/>
    <mergeCell ref="D5:D6"/>
    <mergeCell ref="E5:E6"/>
    <mergeCell ref="F5:F6"/>
    <mergeCell ref="G5:G6"/>
    <mergeCell ref="H5:S5"/>
    <mergeCell ref="N35:S35"/>
    <mergeCell ref="N36:S36"/>
    <mergeCell ref="T5:T6"/>
    <mergeCell ref="A23:C23"/>
    <mergeCell ref="N28:S28"/>
    <mergeCell ref="N29:S29"/>
    <mergeCell ref="P30:Q30"/>
    <mergeCell ref="N34:S3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N59"/>
  <sheetViews>
    <sheetView view="pageBreakPreview" topLeftCell="A34" zoomScale="55" zoomScaleNormal="100" zoomScaleSheetLayoutView="55" workbookViewId="0">
      <selection activeCell="C52" sqref="C52"/>
    </sheetView>
  </sheetViews>
  <sheetFormatPr defaultColWidth="9.1796875" defaultRowHeight="14.5" x14ac:dyDescent="0.35"/>
  <cols>
    <col min="1" max="1" width="4.1796875" style="28" customWidth="1"/>
    <col min="2" max="2" width="30.54296875" style="28" bestFit="1" customWidth="1"/>
    <col min="3" max="3" width="8.453125" style="28" bestFit="1" customWidth="1"/>
    <col min="4" max="4" width="7.54296875" style="134" bestFit="1" customWidth="1"/>
    <col min="5" max="5" width="14" style="135" bestFit="1" customWidth="1"/>
    <col min="6" max="6" width="12.81640625" style="135" customWidth="1"/>
    <col min="7" max="7" width="11.7265625" style="28" customWidth="1"/>
    <col min="8" max="8" width="13.54296875" style="28" customWidth="1"/>
    <col min="9" max="9" width="14.453125" style="28" customWidth="1"/>
    <col min="10" max="16384" width="9.1796875" style="28"/>
  </cols>
  <sheetData>
    <row r="1" spans="1:9" x14ac:dyDescent="0.35">
      <c r="A1" s="831" t="s">
        <v>663</v>
      </c>
      <c r="B1" s="831"/>
      <c r="C1" s="831"/>
      <c r="D1" s="831"/>
      <c r="E1" s="831"/>
      <c r="F1" s="831"/>
      <c r="G1" s="831"/>
      <c r="H1" s="831"/>
      <c r="I1" s="831"/>
    </row>
    <row r="2" spans="1:9" s="8" customFormat="1" ht="15.5" x14ac:dyDescent="0.35">
      <c r="A2" s="779" t="s">
        <v>664</v>
      </c>
      <c r="B2" s="779"/>
      <c r="C2" s="779"/>
      <c r="D2" s="779"/>
      <c r="E2" s="779"/>
      <c r="F2" s="779"/>
      <c r="G2" s="779"/>
      <c r="H2" s="779"/>
      <c r="I2" s="779"/>
    </row>
    <row r="3" spans="1:9" ht="15.5" x14ac:dyDescent="0.35">
      <c r="A3" s="779" t="s">
        <v>195</v>
      </c>
      <c r="B3" s="779"/>
      <c r="C3" s="779"/>
      <c r="D3" s="779"/>
      <c r="E3" s="779"/>
      <c r="F3" s="779"/>
      <c r="G3" s="779"/>
      <c r="H3" s="779"/>
      <c r="I3" s="779"/>
    </row>
    <row r="5" spans="1:9" x14ac:dyDescent="0.35">
      <c r="A5" s="832" t="s">
        <v>0</v>
      </c>
      <c r="B5" s="832" t="s">
        <v>213</v>
      </c>
      <c r="C5" s="832" t="s">
        <v>214</v>
      </c>
      <c r="D5" s="833" t="s">
        <v>215</v>
      </c>
      <c r="E5" s="833" t="s">
        <v>51</v>
      </c>
      <c r="F5" s="834" t="s">
        <v>216</v>
      </c>
      <c r="G5" s="834"/>
      <c r="H5" s="834"/>
      <c r="I5" s="834"/>
    </row>
    <row r="6" spans="1:9" ht="29" x14ac:dyDescent="0.35">
      <c r="A6" s="832"/>
      <c r="B6" s="832"/>
      <c r="C6" s="832"/>
      <c r="D6" s="833"/>
      <c r="E6" s="833"/>
      <c r="F6" s="655" t="s">
        <v>217</v>
      </c>
      <c r="G6" s="656" t="s">
        <v>680</v>
      </c>
      <c r="H6" s="656" t="s">
        <v>391</v>
      </c>
      <c r="I6" s="656" t="s">
        <v>7</v>
      </c>
    </row>
    <row r="7" spans="1:9" hidden="1" x14ac:dyDescent="0.35">
      <c r="A7" s="657" t="s">
        <v>386</v>
      </c>
      <c r="B7" s="658" t="s">
        <v>665</v>
      </c>
      <c r="C7" s="657"/>
      <c r="D7" s="659"/>
      <c r="E7" s="659"/>
      <c r="F7" s="655"/>
      <c r="G7" s="656"/>
      <c r="H7" s="656"/>
      <c r="I7" s="656"/>
    </row>
    <row r="8" spans="1:9" s="665" customFormat="1" x14ac:dyDescent="0.35">
      <c r="A8" s="660" t="s">
        <v>386</v>
      </c>
      <c r="B8" s="661" t="s">
        <v>387</v>
      </c>
      <c r="C8" s="660"/>
      <c r="D8" s="662"/>
      <c r="E8" s="662"/>
      <c r="F8" s="663"/>
      <c r="G8" s="664"/>
      <c r="H8" s="664"/>
      <c r="I8" s="664"/>
    </row>
    <row r="9" spans="1:9" s="125" customFormat="1" x14ac:dyDescent="0.35">
      <c r="A9" s="666" t="s">
        <v>53</v>
      </c>
      <c r="B9" s="667" t="s">
        <v>218</v>
      </c>
      <c r="C9" s="668"/>
      <c r="D9" s="669"/>
      <c r="E9" s="670"/>
      <c r="F9" s="670">
        <f>SUM(F10:F39)</f>
        <v>21393550</v>
      </c>
      <c r="G9" s="670"/>
      <c r="H9" s="670"/>
      <c r="I9" s="671">
        <f>SUM(F9:H9)</f>
        <v>21393550</v>
      </c>
    </row>
    <row r="10" spans="1:9" s="126" customFormat="1" x14ac:dyDescent="0.35">
      <c r="A10" s="672">
        <v>1</v>
      </c>
      <c r="B10" s="673" t="s">
        <v>666</v>
      </c>
      <c r="C10" s="674" t="s">
        <v>219</v>
      </c>
      <c r="D10" s="675">
        <v>65</v>
      </c>
      <c r="E10" s="675">
        <v>49350</v>
      </c>
      <c r="F10" s="676">
        <f>D10*E10</f>
        <v>3207750</v>
      </c>
      <c r="G10" s="677"/>
      <c r="H10" s="677"/>
      <c r="I10" s="678">
        <f>F10+G10+H10</f>
        <v>3207750</v>
      </c>
    </row>
    <row r="11" spans="1:9" s="126" customFormat="1" x14ac:dyDescent="0.35">
      <c r="A11" s="672">
        <v>2</v>
      </c>
      <c r="B11" s="673" t="s">
        <v>667</v>
      </c>
      <c r="C11" s="675" t="s">
        <v>219</v>
      </c>
      <c r="D11" s="675">
        <v>52</v>
      </c>
      <c r="E11" s="675">
        <v>46700</v>
      </c>
      <c r="F11" s="676">
        <f t="shared" ref="F11:F38" si="0">D11*E11</f>
        <v>2428400</v>
      </c>
      <c r="G11" s="677"/>
      <c r="H11" s="677"/>
      <c r="I11" s="678">
        <f t="shared" ref="I11:I33" si="1">F11+G11+H11</f>
        <v>2428400</v>
      </c>
    </row>
    <row r="12" spans="1:9" s="126" customFormat="1" x14ac:dyDescent="0.35">
      <c r="A12" s="672">
        <v>3</v>
      </c>
      <c r="B12" s="673" t="s">
        <v>220</v>
      </c>
      <c r="C12" s="675" t="s">
        <v>221</v>
      </c>
      <c r="D12" s="675">
        <v>11</v>
      </c>
      <c r="E12" s="675">
        <v>49500</v>
      </c>
      <c r="F12" s="676">
        <f t="shared" si="0"/>
        <v>544500</v>
      </c>
      <c r="G12" s="677"/>
      <c r="H12" s="677"/>
      <c r="I12" s="678">
        <f t="shared" si="1"/>
        <v>544500</v>
      </c>
    </row>
    <row r="13" spans="1:9" s="126" customFormat="1" x14ac:dyDescent="0.35">
      <c r="A13" s="672">
        <v>4</v>
      </c>
      <c r="B13" s="673" t="s">
        <v>222</v>
      </c>
      <c r="C13" s="675" t="s">
        <v>223</v>
      </c>
      <c r="D13" s="675">
        <v>288</v>
      </c>
      <c r="E13" s="675">
        <v>2050</v>
      </c>
      <c r="F13" s="676">
        <f t="shared" si="0"/>
        <v>590400</v>
      </c>
      <c r="G13" s="677"/>
      <c r="H13" s="677"/>
      <c r="I13" s="678">
        <f t="shared" si="1"/>
        <v>590400</v>
      </c>
    </row>
    <row r="14" spans="1:9" s="126" customFormat="1" x14ac:dyDescent="0.35">
      <c r="A14" s="672">
        <v>5</v>
      </c>
      <c r="B14" s="673" t="s">
        <v>224</v>
      </c>
      <c r="C14" s="675" t="s">
        <v>225</v>
      </c>
      <c r="D14" s="675">
        <v>20</v>
      </c>
      <c r="E14" s="675">
        <v>9400</v>
      </c>
      <c r="F14" s="676">
        <f t="shared" si="0"/>
        <v>188000</v>
      </c>
      <c r="G14" s="677"/>
      <c r="H14" s="677"/>
      <c r="I14" s="678">
        <f t="shared" si="1"/>
        <v>188000</v>
      </c>
    </row>
    <row r="15" spans="1:9" s="126" customFormat="1" x14ac:dyDescent="0.35">
      <c r="A15" s="672">
        <v>6</v>
      </c>
      <c r="B15" s="673" t="s">
        <v>226</v>
      </c>
      <c r="C15" s="675" t="s">
        <v>225</v>
      </c>
      <c r="D15" s="675">
        <v>21</v>
      </c>
      <c r="E15" s="675">
        <v>9000</v>
      </c>
      <c r="F15" s="676">
        <f t="shared" si="0"/>
        <v>189000</v>
      </c>
      <c r="G15" s="677"/>
      <c r="H15" s="677"/>
      <c r="I15" s="678">
        <f t="shared" si="1"/>
        <v>189000</v>
      </c>
    </row>
    <row r="16" spans="1:9" s="126" customFormat="1" x14ac:dyDescent="0.35">
      <c r="A16" s="672">
        <v>7</v>
      </c>
      <c r="B16" s="673" t="s">
        <v>227</v>
      </c>
      <c r="C16" s="675" t="s">
        <v>225</v>
      </c>
      <c r="D16" s="675">
        <v>9</v>
      </c>
      <c r="E16" s="675">
        <v>20000</v>
      </c>
      <c r="F16" s="676">
        <f t="shared" si="0"/>
        <v>180000</v>
      </c>
      <c r="G16" s="677"/>
      <c r="H16" s="677"/>
      <c r="I16" s="678">
        <f t="shared" si="1"/>
        <v>180000</v>
      </c>
    </row>
    <row r="17" spans="1:9" s="126" customFormat="1" x14ac:dyDescent="0.35">
      <c r="A17" s="672">
        <v>8</v>
      </c>
      <c r="B17" s="673" t="s">
        <v>228</v>
      </c>
      <c r="C17" s="675" t="s">
        <v>225</v>
      </c>
      <c r="D17" s="675">
        <v>61</v>
      </c>
      <c r="E17" s="675">
        <v>24000</v>
      </c>
      <c r="F17" s="676">
        <f t="shared" si="0"/>
        <v>1464000</v>
      </c>
      <c r="G17" s="677"/>
      <c r="H17" s="677"/>
      <c r="I17" s="678">
        <f t="shared" si="1"/>
        <v>1464000</v>
      </c>
    </row>
    <row r="18" spans="1:9" s="126" customFormat="1" x14ac:dyDescent="0.35">
      <c r="A18" s="672">
        <v>9</v>
      </c>
      <c r="B18" s="673" t="s">
        <v>229</v>
      </c>
      <c r="C18" s="675" t="s">
        <v>221</v>
      </c>
      <c r="D18" s="675">
        <v>19</v>
      </c>
      <c r="E18" s="675">
        <v>23000</v>
      </c>
      <c r="F18" s="676">
        <f t="shared" si="0"/>
        <v>437000</v>
      </c>
      <c r="G18" s="677"/>
      <c r="H18" s="677"/>
      <c r="I18" s="678">
        <f t="shared" si="1"/>
        <v>437000</v>
      </c>
    </row>
    <row r="19" spans="1:9" s="126" customFormat="1" x14ac:dyDescent="0.35">
      <c r="A19" s="672">
        <v>10</v>
      </c>
      <c r="B19" s="673" t="s">
        <v>249</v>
      </c>
      <c r="C19" s="675" t="s">
        <v>248</v>
      </c>
      <c r="D19" s="675">
        <v>9</v>
      </c>
      <c r="E19" s="675">
        <v>16500</v>
      </c>
      <c r="F19" s="676">
        <f t="shared" si="0"/>
        <v>148500</v>
      </c>
      <c r="G19" s="677"/>
      <c r="H19" s="677"/>
      <c r="I19" s="678">
        <f t="shared" si="1"/>
        <v>148500</v>
      </c>
    </row>
    <row r="20" spans="1:9" s="126" customFormat="1" x14ac:dyDescent="0.35">
      <c r="A20" s="672">
        <v>11</v>
      </c>
      <c r="B20" s="673" t="s">
        <v>231</v>
      </c>
      <c r="C20" s="675" t="s">
        <v>225</v>
      </c>
      <c r="D20" s="675">
        <v>1</v>
      </c>
      <c r="E20" s="675">
        <v>6000</v>
      </c>
      <c r="F20" s="676">
        <f t="shared" si="0"/>
        <v>6000</v>
      </c>
      <c r="G20" s="677"/>
      <c r="H20" s="677"/>
      <c r="I20" s="678">
        <f t="shared" si="1"/>
        <v>6000</v>
      </c>
    </row>
    <row r="21" spans="1:9" s="126" customFormat="1" x14ac:dyDescent="0.35">
      <c r="A21" s="672">
        <v>12</v>
      </c>
      <c r="B21" s="673" t="s">
        <v>232</v>
      </c>
      <c r="C21" s="675" t="s">
        <v>233</v>
      </c>
      <c r="D21" s="675">
        <v>1</v>
      </c>
      <c r="E21" s="675">
        <v>493000</v>
      </c>
      <c r="F21" s="676">
        <f t="shared" si="0"/>
        <v>493000</v>
      </c>
      <c r="G21" s="677"/>
      <c r="H21" s="677"/>
      <c r="I21" s="678">
        <f t="shared" si="1"/>
        <v>493000</v>
      </c>
    </row>
    <row r="22" spans="1:9" s="126" customFormat="1" x14ac:dyDescent="0.35">
      <c r="A22" s="672">
        <v>13</v>
      </c>
      <c r="B22" s="673" t="s">
        <v>234</v>
      </c>
      <c r="C22" s="675" t="s">
        <v>233</v>
      </c>
      <c r="D22" s="675">
        <v>2</v>
      </c>
      <c r="E22" s="675">
        <v>797000</v>
      </c>
      <c r="F22" s="676">
        <f t="shared" si="0"/>
        <v>1594000</v>
      </c>
      <c r="G22" s="677"/>
      <c r="H22" s="677"/>
      <c r="I22" s="678">
        <f t="shared" si="1"/>
        <v>1594000</v>
      </c>
    </row>
    <row r="23" spans="1:9" s="126" customFormat="1" x14ac:dyDescent="0.35">
      <c r="A23" s="672">
        <v>14</v>
      </c>
      <c r="B23" s="673" t="s">
        <v>235</v>
      </c>
      <c r="C23" s="675" t="s">
        <v>225</v>
      </c>
      <c r="D23" s="675">
        <v>0</v>
      </c>
      <c r="E23" s="675">
        <v>0</v>
      </c>
      <c r="F23" s="676">
        <f t="shared" si="0"/>
        <v>0</v>
      </c>
      <c r="G23" s="677"/>
      <c r="H23" s="677"/>
      <c r="I23" s="678">
        <f t="shared" si="1"/>
        <v>0</v>
      </c>
    </row>
    <row r="24" spans="1:9" s="126" customFormat="1" x14ac:dyDescent="0.35">
      <c r="A24" s="672">
        <v>15</v>
      </c>
      <c r="B24" s="673" t="s">
        <v>236</v>
      </c>
      <c r="C24" s="675" t="s">
        <v>225</v>
      </c>
      <c r="D24" s="675">
        <v>55</v>
      </c>
      <c r="E24" s="675">
        <v>17000</v>
      </c>
      <c r="F24" s="676">
        <f t="shared" si="0"/>
        <v>935000</v>
      </c>
      <c r="G24" s="677"/>
      <c r="H24" s="677"/>
      <c r="I24" s="678">
        <f t="shared" si="1"/>
        <v>935000</v>
      </c>
    </row>
    <row r="25" spans="1:9" s="126" customFormat="1" x14ac:dyDescent="0.35">
      <c r="A25" s="672">
        <v>16</v>
      </c>
      <c r="B25" s="673" t="s">
        <v>237</v>
      </c>
      <c r="C25" s="675" t="s">
        <v>225</v>
      </c>
      <c r="D25" s="675">
        <v>5</v>
      </c>
      <c r="E25" s="675">
        <v>216000</v>
      </c>
      <c r="F25" s="676">
        <f t="shared" si="0"/>
        <v>1080000</v>
      </c>
      <c r="G25" s="677"/>
      <c r="H25" s="677"/>
      <c r="I25" s="678">
        <f t="shared" si="1"/>
        <v>1080000</v>
      </c>
    </row>
    <row r="26" spans="1:9" s="126" customFormat="1" x14ac:dyDescent="0.35">
      <c r="A26" s="672">
        <v>17</v>
      </c>
      <c r="B26" s="673" t="s">
        <v>238</v>
      </c>
      <c r="C26" s="675" t="s">
        <v>225</v>
      </c>
      <c r="D26" s="675">
        <v>48</v>
      </c>
      <c r="E26" s="675">
        <v>20500</v>
      </c>
      <c r="F26" s="676">
        <f t="shared" si="0"/>
        <v>984000</v>
      </c>
      <c r="G26" s="677"/>
      <c r="H26" s="677"/>
      <c r="I26" s="678">
        <f t="shared" si="1"/>
        <v>984000</v>
      </c>
    </row>
    <row r="27" spans="1:9" s="126" customFormat="1" x14ac:dyDescent="0.35">
      <c r="A27" s="672">
        <v>18</v>
      </c>
      <c r="B27" s="673" t="s">
        <v>239</v>
      </c>
      <c r="C27" s="675" t="s">
        <v>225</v>
      </c>
      <c r="D27" s="675">
        <v>8</v>
      </c>
      <c r="E27" s="675">
        <v>11000</v>
      </c>
      <c r="F27" s="676">
        <f t="shared" si="0"/>
        <v>88000</v>
      </c>
      <c r="G27" s="677"/>
      <c r="H27" s="677"/>
      <c r="I27" s="678">
        <f t="shared" si="1"/>
        <v>88000</v>
      </c>
    </row>
    <row r="28" spans="1:9" s="126" customFormat="1" x14ac:dyDescent="0.35">
      <c r="A28" s="672">
        <v>19</v>
      </c>
      <c r="B28" s="673" t="s">
        <v>385</v>
      </c>
      <c r="C28" s="674" t="s">
        <v>230</v>
      </c>
      <c r="D28" s="675">
        <v>61</v>
      </c>
      <c r="E28" s="675">
        <v>10800</v>
      </c>
      <c r="F28" s="676">
        <f t="shared" si="0"/>
        <v>658800</v>
      </c>
      <c r="G28" s="677"/>
      <c r="H28" s="677"/>
      <c r="I28" s="678">
        <f t="shared" si="1"/>
        <v>658800</v>
      </c>
    </row>
    <row r="29" spans="1:9" s="126" customFormat="1" x14ac:dyDescent="0.35">
      <c r="A29" s="672">
        <v>20</v>
      </c>
      <c r="B29" s="673" t="s">
        <v>240</v>
      </c>
      <c r="C29" s="674" t="s">
        <v>223</v>
      </c>
      <c r="D29" s="675">
        <v>1</v>
      </c>
      <c r="E29" s="675">
        <v>9700</v>
      </c>
      <c r="F29" s="676">
        <f t="shared" si="0"/>
        <v>9700</v>
      </c>
      <c r="G29" s="677"/>
      <c r="H29" s="677"/>
      <c r="I29" s="678">
        <f t="shared" si="1"/>
        <v>9700</v>
      </c>
    </row>
    <row r="30" spans="1:9" s="126" customFormat="1" x14ac:dyDescent="0.35">
      <c r="A30" s="672">
        <v>21</v>
      </c>
      <c r="B30" s="673" t="s">
        <v>668</v>
      </c>
      <c r="C30" s="674" t="s">
        <v>225</v>
      </c>
      <c r="D30" s="675">
        <v>5</v>
      </c>
      <c r="E30" s="675">
        <v>15500</v>
      </c>
      <c r="F30" s="676">
        <f t="shared" si="0"/>
        <v>77500</v>
      </c>
      <c r="G30" s="677"/>
      <c r="H30" s="677"/>
      <c r="I30" s="678">
        <f t="shared" si="1"/>
        <v>77500</v>
      </c>
    </row>
    <row r="31" spans="1:9" s="126" customFormat="1" x14ac:dyDescent="0.35">
      <c r="A31" s="672">
        <v>22</v>
      </c>
      <c r="B31" s="673" t="s">
        <v>669</v>
      </c>
      <c r="C31" s="674" t="s">
        <v>225</v>
      </c>
      <c r="D31" s="675">
        <v>8</v>
      </c>
      <c r="E31" s="675">
        <v>60000</v>
      </c>
      <c r="F31" s="676">
        <f t="shared" si="0"/>
        <v>480000</v>
      </c>
      <c r="G31" s="677"/>
      <c r="H31" s="677"/>
      <c r="I31" s="678">
        <f t="shared" si="1"/>
        <v>480000</v>
      </c>
    </row>
    <row r="32" spans="1:9" s="126" customFormat="1" x14ac:dyDescent="0.35">
      <c r="A32" s="672">
        <v>23</v>
      </c>
      <c r="B32" s="673" t="s">
        <v>670</v>
      </c>
      <c r="C32" s="674" t="s">
        <v>671</v>
      </c>
      <c r="D32" s="675">
        <v>15</v>
      </c>
      <c r="E32" s="675">
        <v>49000</v>
      </c>
      <c r="F32" s="676">
        <f t="shared" si="0"/>
        <v>735000</v>
      </c>
      <c r="G32" s="677"/>
      <c r="H32" s="677"/>
      <c r="I32" s="678">
        <f t="shared" si="1"/>
        <v>735000</v>
      </c>
    </row>
    <row r="33" spans="1:14" s="126" customFormat="1" x14ac:dyDescent="0.35">
      <c r="A33" s="672">
        <v>24</v>
      </c>
      <c r="B33" s="673" t="s">
        <v>672</v>
      </c>
      <c r="C33" s="674" t="s">
        <v>244</v>
      </c>
      <c r="D33" s="675">
        <v>19</v>
      </c>
      <c r="E33" s="675">
        <v>45000</v>
      </c>
      <c r="F33" s="676">
        <f t="shared" si="0"/>
        <v>855000</v>
      </c>
      <c r="G33" s="677"/>
      <c r="H33" s="677"/>
      <c r="I33" s="678">
        <f t="shared" si="1"/>
        <v>855000</v>
      </c>
    </row>
    <row r="34" spans="1:14" s="126" customFormat="1" x14ac:dyDescent="0.35">
      <c r="A34" s="672">
        <v>25</v>
      </c>
      <c r="B34" s="673" t="s">
        <v>241</v>
      </c>
      <c r="C34" s="675" t="s">
        <v>225</v>
      </c>
      <c r="D34" s="675">
        <v>200</v>
      </c>
      <c r="E34" s="675">
        <v>6000</v>
      </c>
      <c r="F34" s="676">
        <f t="shared" si="0"/>
        <v>1200000</v>
      </c>
      <c r="G34" s="677"/>
      <c r="H34" s="677"/>
      <c r="I34" s="678">
        <f>SUM(F34:H34)</f>
        <v>1200000</v>
      </c>
    </row>
    <row r="35" spans="1:14" s="126" customFormat="1" x14ac:dyDescent="0.35">
      <c r="A35" s="672">
        <v>26</v>
      </c>
      <c r="B35" s="673" t="s">
        <v>242</v>
      </c>
      <c r="C35" s="675" t="s">
        <v>225</v>
      </c>
      <c r="D35" s="675">
        <v>150</v>
      </c>
      <c r="E35" s="675">
        <v>6000</v>
      </c>
      <c r="F35" s="676">
        <f t="shared" si="0"/>
        <v>900000</v>
      </c>
      <c r="G35" s="677"/>
      <c r="H35" s="677"/>
      <c r="I35" s="678">
        <f t="shared" ref="I35:I39" si="2">SUM(F35:H35)</f>
        <v>900000</v>
      </c>
    </row>
    <row r="36" spans="1:14" s="126" customFormat="1" x14ac:dyDescent="0.35">
      <c r="A36" s="672">
        <v>27</v>
      </c>
      <c r="B36" s="673" t="s">
        <v>243</v>
      </c>
      <c r="C36" s="675" t="s">
        <v>225</v>
      </c>
      <c r="D36" s="675"/>
      <c r="E36" s="675"/>
      <c r="F36" s="676">
        <f t="shared" si="0"/>
        <v>0</v>
      </c>
      <c r="G36" s="677"/>
      <c r="H36" s="677"/>
      <c r="I36" s="678">
        <f t="shared" si="2"/>
        <v>0</v>
      </c>
    </row>
    <row r="37" spans="1:14" s="126" customFormat="1" x14ac:dyDescent="0.35">
      <c r="A37" s="672">
        <v>28</v>
      </c>
      <c r="B37" s="673" t="s">
        <v>673</v>
      </c>
      <c r="C37" s="675" t="s">
        <v>221</v>
      </c>
      <c r="D37" s="675">
        <v>15</v>
      </c>
      <c r="E37" s="675">
        <v>60000</v>
      </c>
      <c r="F37" s="676">
        <f t="shared" si="0"/>
        <v>900000</v>
      </c>
      <c r="G37" s="677"/>
      <c r="H37" s="677"/>
      <c r="I37" s="678">
        <f t="shared" si="2"/>
        <v>900000</v>
      </c>
    </row>
    <row r="38" spans="1:14" s="126" customFormat="1" x14ac:dyDescent="0.35">
      <c r="A38" s="672">
        <v>29</v>
      </c>
      <c r="B38" s="673" t="s">
        <v>674</v>
      </c>
      <c r="C38" s="675" t="s">
        <v>221</v>
      </c>
      <c r="D38" s="675">
        <v>11</v>
      </c>
      <c r="E38" s="675">
        <v>60000</v>
      </c>
      <c r="F38" s="676">
        <f t="shared" si="0"/>
        <v>660000</v>
      </c>
      <c r="G38" s="677"/>
      <c r="H38" s="677"/>
      <c r="I38" s="678">
        <f t="shared" si="2"/>
        <v>660000</v>
      </c>
    </row>
    <row r="39" spans="1:14" s="127" customFormat="1" x14ac:dyDescent="0.35">
      <c r="A39" s="672">
        <v>30</v>
      </c>
      <c r="B39" s="673" t="s">
        <v>675</v>
      </c>
      <c r="C39" s="675" t="s">
        <v>221</v>
      </c>
      <c r="D39" s="675">
        <v>6</v>
      </c>
      <c r="E39" s="675">
        <v>60000</v>
      </c>
      <c r="F39" s="676">
        <f>D39*E39</f>
        <v>360000</v>
      </c>
      <c r="G39" s="677"/>
      <c r="H39" s="677"/>
      <c r="I39" s="678">
        <f t="shared" si="2"/>
        <v>360000</v>
      </c>
    </row>
    <row r="40" spans="1:14" s="126" customFormat="1" x14ac:dyDescent="0.35">
      <c r="A40" s="672"/>
      <c r="B40" s="673"/>
      <c r="C40" s="675"/>
      <c r="D40" s="675"/>
      <c r="E40" s="675"/>
      <c r="F40" s="676"/>
      <c r="G40" s="677"/>
      <c r="H40" s="677"/>
      <c r="I40" s="679"/>
      <c r="K40" s="128"/>
      <c r="L40" s="129"/>
      <c r="M40" s="130"/>
      <c r="N40" s="131"/>
    </row>
    <row r="41" spans="1:14" s="126" customFormat="1" x14ac:dyDescent="0.35">
      <c r="A41" s="666" t="s">
        <v>54</v>
      </c>
      <c r="B41" s="680" t="s">
        <v>245</v>
      </c>
      <c r="C41" s="675"/>
      <c r="D41" s="675"/>
      <c r="E41" s="675"/>
      <c r="F41" s="670">
        <f>F42</f>
        <v>7550000</v>
      </c>
      <c r="G41" s="677"/>
      <c r="H41" s="677"/>
      <c r="I41" s="671">
        <f>SUM(F41:H41)</f>
        <v>7550000</v>
      </c>
      <c r="K41" s="128"/>
      <c r="L41" s="129"/>
      <c r="M41" s="130"/>
      <c r="N41" s="131"/>
    </row>
    <row r="42" spans="1:14" s="126" customFormat="1" x14ac:dyDescent="0.35">
      <c r="A42" s="672">
        <v>1</v>
      </c>
      <c r="B42" s="673" t="s">
        <v>246</v>
      </c>
      <c r="C42" s="675" t="s">
        <v>247</v>
      </c>
      <c r="D42" s="675">
        <v>755</v>
      </c>
      <c r="E42" s="675">
        <v>10000</v>
      </c>
      <c r="F42" s="676">
        <f>D42*E42</f>
        <v>7550000</v>
      </c>
      <c r="G42" s="677"/>
      <c r="H42" s="677"/>
      <c r="I42" s="681">
        <f>SUM(F42:H42)</f>
        <v>7550000</v>
      </c>
      <c r="K42" s="132"/>
      <c r="L42" s="129"/>
      <c r="M42" s="130"/>
      <c r="N42" s="131"/>
    </row>
    <row r="43" spans="1:14" s="126" customFormat="1" x14ac:dyDescent="0.35">
      <c r="A43" s="672">
        <v>2</v>
      </c>
      <c r="B43" s="673" t="s">
        <v>676</v>
      </c>
      <c r="C43" s="675" t="s">
        <v>247</v>
      </c>
      <c r="D43" s="675">
        <v>0</v>
      </c>
      <c r="E43" s="675">
        <v>0</v>
      </c>
      <c r="F43" s="676"/>
      <c r="G43" s="677"/>
      <c r="H43" s="677"/>
      <c r="I43" s="681"/>
      <c r="K43" s="132"/>
      <c r="L43" s="129"/>
      <c r="M43" s="130"/>
      <c r="N43" s="131"/>
    </row>
    <row r="44" spans="1:14" s="126" customFormat="1" x14ac:dyDescent="0.35">
      <c r="A44" s="677"/>
      <c r="B44" s="673"/>
      <c r="C44" s="675"/>
      <c r="D44" s="675"/>
      <c r="E44" s="675"/>
      <c r="F44" s="676"/>
      <c r="G44" s="677"/>
      <c r="H44" s="677"/>
      <c r="I44" s="679"/>
      <c r="K44" s="128"/>
      <c r="L44" s="129"/>
      <c r="M44" s="130"/>
      <c r="N44" s="131"/>
    </row>
    <row r="45" spans="1:14" s="127" customFormat="1" x14ac:dyDescent="0.35">
      <c r="A45" s="682" t="s">
        <v>388</v>
      </c>
      <c r="B45" s="683" t="s">
        <v>390</v>
      </c>
      <c r="C45" s="669" t="s">
        <v>55</v>
      </c>
      <c r="D45" s="669"/>
      <c r="E45" s="669"/>
      <c r="F45" s="670"/>
      <c r="G45" s="668"/>
      <c r="H45" s="668"/>
      <c r="I45" s="684"/>
      <c r="K45" s="685"/>
      <c r="L45" s="686"/>
      <c r="M45" s="687"/>
      <c r="N45" s="688"/>
    </row>
    <row r="46" spans="1:14" s="127" customFormat="1" x14ac:dyDescent="0.35">
      <c r="A46" s="682" t="s">
        <v>389</v>
      </c>
      <c r="B46" s="683" t="s">
        <v>391</v>
      </c>
      <c r="C46" s="669" t="s">
        <v>55</v>
      </c>
      <c r="D46" s="669"/>
      <c r="E46" s="669"/>
      <c r="F46" s="670"/>
      <c r="G46" s="668"/>
      <c r="H46" s="668"/>
      <c r="I46" s="684"/>
      <c r="K46" s="685"/>
      <c r="L46" s="686"/>
      <c r="M46" s="687"/>
      <c r="N46" s="688"/>
    </row>
    <row r="47" spans="1:14" s="126" customFormat="1" x14ac:dyDescent="0.35">
      <c r="A47" s="677"/>
      <c r="B47" s="673"/>
      <c r="C47" s="675"/>
      <c r="D47" s="675"/>
      <c r="E47" s="675"/>
      <c r="F47" s="676"/>
      <c r="G47" s="677"/>
      <c r="H47" s="677"/>
      <c r="I47" s="679"/>
      <c r="K47" s="128"/>
      <c r="L47" s="129"/>
      <c r="M47" s="130"/>
      <c r="N47" s="131"/>
    </row>
    <row r="48" spans="1:14" s="126" customFormat="1" x14ac:dyDescent="0.35">
      <c r="A48" s="835" t="s">
        <v>24</v>
      </c>
      <c r="B48" s="835"/>
      <c r="C48" s="835"/>
      <c r="D48" s="835"/>
      <c r="E48" s="835"/>
      <c r="F48" s="689">
        <f>F41+F9</f>
        <v>28943550</v>
      </c>
      <c r="G48" s="689"/>
      <c r="H48" s="689"/>
      <c r="I48" s="689">
        <f>F48+G48+H48</f>
        <v>28943550</v>
      </c>
      <c r="K48" s="132"/>
      <c r="L48" s="129"/>
      <c r="M48" s="130"/>
      <c r="N48" s="131"/>
    </row>
    <row r="49" spans="2:14" x14ac:dyDescent="0.35">
      <c r="B49" s="133"/>
      <c r="K49" s="133"/>
      <c r="L49" s="136"/>
      <c r="M49" s="137"/>
      <c r="N49" s="138"/>
    </row>
    <row r="50" spans="2:14" x14ac:dyDescent="0.35">
      <c r="G50" s="28" t="s">
        <v>492</v>
      </c>
    </row>
    <row r="51" spans="2:14" x14ac:dyDescent="0.35">
      <c r="F51" s="836"/>
      <c r="G51" s="836"/>
      <c r="H51" s="836"/>
      <c r="I51" s="836"/>
    </row>
    <row r="52" spans="2:14" x14ac:dyDescent="0.35">
      <c r="B52" s="120"/>
      <c r="G52" s="780" t="s">
        <v>493</v>
      </c>
      <c r="H52" s="780"/>
    </row>
    <row r="53" spans="2:14" x14ac:dyDescent="0.35">
      <c r="G53" s="837"/>
      <c r="H53" s="837"/>
    </row>
    <row r="54" spans="2:14" x14ac:dyDescent="0.35">
      <c r="D54" s="28"/>
      <c r="E54" s="28"/>
      <c r="F54" s="28"/>
      <c r="H54" s="135"/>
    </row>
    <row r="55" spans="2:14" x14ac:dyDescent="0.35">
      <c r="D55" s="28"/>
      <c r="E55" s="28"/>
      <c r="F55" s="28"/>
      <c r="H55" s="135"/>
    </row>
    <row r="56" spans="2:14" x14ac:dyDescent="0.35">
      <c r="D56" s="28"/>
      <c r="E56" s="28"/>
      <c r="F56" s="28"/>
      <c r="H56" s="135"/>
    </row>
    <row r="57" spans="2:14" x14ac:dyDescent="0.35">
      <c r="B57" s="120"/>
      <c r="D57" s="28"/>
      <c r="E57" s="28"/>
      <c r="F57" s="780" t="s">
        <v>677</v>
      </c>
      <c r="G57" s="780"/>
      <c r="H57" s="780"/>
      <c r="I57" s="780"/>
    </row>
    <row r="58" spans="2:14" x14ac:dyDescent="0.35">
      <c r="B58" s="690"/>
      <c r="D58" s="28"/>
      <c r="E58" s="28"/>
      <c r="F58" s="837" t="s">
        <v>678</v>
      </c>
      <c r="G58" s="837"/>
      <c r="H58" s="837"/>
      <c r="I58" s="837"/>
    </row>
    <row r="59" spans="2:14" x14ac:dyDescent="0.35">
      <c r="D59" s="28"/>
      <c r="E59" s="28"/>
      <c r="F59" s="28"/>
      <c r="G59" s="733"/>
      <c r="H59" s="733"/>
    </row>
  </sheetData>
  <mergeCells count="16">
    <mergeCell ref="G59:H59"/>
    <mergeCell ref="A48:E48"/>
    <mergeCell ref="F51:I51"/>
    <mergeCell ref="G52:H52"/>
    <mergeCell ref="G53:H53"/>
    <mergeCell ref="F57:I57"/>
    <mergeCell ref="F58:I58"/>
    <mergeCell ref="A1:I1"/>
    <mergeCell ref="A2:I2"/>
    <mergeCell ref="A3:I3"/>
    <mergeCell ref="A5:A6"/>
    <mergeCell ref="B5:B6"/>
    <mergeCell ref="C5:C6"/>
    <mergeCell ref="D5:D6"/>
    <mergeCell ref="E5:E6"/>
    <mergeCell ref="F5:I5"/>
  </mergeCells>
  <pageMargins left="0.9055118110236221" right="0.19685039370078741" top="0.74803149606299213" bottom="0.74803149606299213" header="0.31496062992125984" footer="0.31496062992125984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2:H31"/>
  <sheetViews>
    <sheetView view="pageBreakPreview" topLeftCell="A19" zoomScale="80" zoomScaleSheetLayoutView="80" workbookViewId="0">
      <selection activeCell="D24" sqref="D24"/>
    </sheetView>
  </sheetViews>
  <sheetFormatPr defaultRowHeight="14.5" x14ac:dyDescent="0.35"/>
  <cols>
    <col min="1" max="1" width="5.1796875" style="6" customWidth="1"/>
    <col min="2" max="2" width="31" customWidth="1"/>
    <col min="3" max="3" width="19.453125" style="1" customWidth="1"/>
    <col min="4" max="4" width="21.7265625" style="1" customWidth="1"/>
    <col min="5" max="5" width="20" style="1" customWidth="1"/>
    <col min="6" max="6" width="25.7265625" style="1" customWidth="1"/>
    <col min="8" max="8" width="14.26953125" bestFit="1" customWidth="1"/>
  </cols>
  <sheetData>
    <row r="2" spans="1:8" x14ac:dyDescent="0.35">
      <c r="A2" s="778" t="s">
        <v>348</v>
      </c>
      <c r="B2" s="778"/>
      <c r="C2" s="778"/>
      <c r="D2" s="778"/>
      <c r="E2" s="778"/>
      <c r="F2" s="778"/>
    </row>
    <row r="3" spans="1:8" s="13" customFormat="1" x14ac:dyDescent="0.35">
      <c r="A3" s="745" t="s">
        <v>604</v>
      </c>
      <c r="B3" s="745"/>
      <c r="C3" s="745"/>
      <c r="D3" s="745"/>
      <c r="E3" s="745"/>
      <c r="F3" s="745"/>
    </row>
    <row r="4" spans="1:8" x14ac:dyDescent="0.35">
      <c r="A4" s="745" t="s">
        <v>300</v>
      </c>
      <c r="B4" s="745"/>
      <c r="C4" s="745"/>
      <c r="D4" s="745"/>
      <c r="E4" s="745"/>
      <c r="F4" s="745"/>
    </row>
    <row r="6" spans="1:8" x14ac:dyDescent="0.35">
      <c r="A6" s="786" t="s">
        <v>0</v>
      </c>
      <c r="B6" s="786" t="s">
        <v>1</v>
      </c>
      <c r="C6" s="839" t="s">
        <v>605</v>
      </c>
      <c r="D6" s="841" t="s">
        <v>347</v>
      </c>
      <c r="E6" s="841"/>
      <c r="F6" s="841"/>
    </row>
    <row r="7" spans="1:8" s="21" customFormat="1" ht="29" x14ac:dyDescent="0.35">
      <c r="A7" s="786"/>
      <c r="B7" s="786"/>
      <c r="C7" s="840"/>
      <c r="D7" s="266" t="s">
        <v>346</v>
      </c>
      <c r="E7" s="266" t="s">
        <v>349</v>
      </c>
      <c r="F7" s="266" t="s">
        <v>606</v>
      </c>
    </row>
    <row r="8" spans="1:8" s="13" customFormat="1" x14ac:dyDescent="0.35">
      <c r="A8" s="7" t="s">
        <v>53</v>
      </c>
      <c r="B8" s="15" t="s">
        <v>56</v>
      </c>
      <c r="C8" s="271">
        <f>SUM(C9:C14)</f>
        <v>10526524594</v>
      </c>
      <c r="D8" s="271">
        <f>SUM(D9:D14)</f>
        <v>2926369950</v>
      </c>
      <c r="E8" s="271">
        <f>SUM(E9:E14)</f>
        <v>0</v>
      </c>
      <c r="F8" s="271">
        <f>SUM(F9:F14)</f>
        <v>7600154644</v>
      </c>
    </row>
    <row r="9" spans="1:8" x14ac:dyDescent="0.35">
      <c r="A9" s="33">
        <v>1</v>
      </c>
      <c r="B9" s="10" t="s">
        <v>57</v>
      </c>
      <c r="C9" s="270">
        <v>1097970000</v>
      </c>
      <c r="D9" s="270">
        <v>1097970000</v>
      </c>
      <c r="E9" s="270">
        <v>0</v>
      </c>
      <c r="F9" s="270">
        <f t="shared" ref="F9" si="0">C9-D9-E9</f>
        <v>0</v>
      </c>
    </row>
    <row r="10" spans="1:8" x14ac:dyDescent="0.35">
      <c r="A10" s="33">
        <v>2</v>
      </c>
      <c r="B10" s="10" t="s">
        <v>58</v>
      </c>
      <c r="C10" s="270">
        <v>5926821897</v>
      </c>
      <c r="D10" s="270">
        <f>156860500-43065000</f>
        <v>113795500</v>
      </c>
      <c r="E10" s="270">
        <v>0</v>
      </c>
      <c r="F10" s="270">
        <f>C10-D10-E10</f>
        <v>5813026397</v>
      </c>
      <c r="H10" s="32"/>
    </row>
    <row r="11" spans="1:8" x14ac:dyDescent="0.35">
      <c r="A11" s="33">
        <v>3</v>
      </c>
      <c r="B11" s="10" t="s">
        <v>59</v>
      </c>
      <c r="C11" s="270">
        <v>3468898543</v>
      </c>
      <c r="D11" s="270">
        <v>1711606650</v>
      </c>
      <c r="E11" s="270">
        <v>0</v>
      </c>
      <c r="F11" s="270">
        <f>C11-D11-E11</f>
        <v>1757291893</v>
      </c>
      <c r="H11" s="32"/>
    </row>
    <row r="12" spans="1:8" x14ac:dyDescent="0.35">
      <c r="A12" s="33">
        <v>4</v>
      </c>
      <c r="B12" s="10" t="s">
        <v>60</v>
      </c>
      <c r="C12" s="353"/>
      <c r="D12" s="270">
        <v>0</v>
      </c>
      <c r="E12" s="270">
        <v>0</v>
      </c>
      <c r="F12" s="270">
        <f t="shared" ref="F12:F14" si="1">C12-D12-E12</f>
        <v>0</v>
      </c>
    </row>
    <row r="13" spans="1:8" x14ac:dyDescent="0.35">
      <c r="A13" s="33">
        <v>5</v>
      </c>
      <c r="B13" s="10" t="s">
        <v>61</v>
      </c>
      <c r="C13" s="270">
        <v>32834154</v>
      </c>
      <c r="D13" s="270">
        <v>2997800</v>
      </c>
      <c r="E13" s="270">
        <v>0</v>
      </c>
      <c r="F13" s="270">
        <f>C13-D13-E13</f>
        <v>29836354</v>
      </c>
      <c r="H13" s="32"/>
    </row>
    <row r="14" spans="1:8" x14ac:dyDescent="0.35">
      <c r="A14" s="33">
        <v>6</v>
      </c>
      <c r="B14" s="10" t="s">
        <v>345</v>
      </c>
      <c r="C14" s="353">
        <v>0</v>
      </c>
      <c r="D14" s="270">
        <v>0</v>
      </c>
      <c r="E14" s="270">
        <v>0</v>
      </c>
      <c r="F14" s="270">
        <f t="shared" si="1"/>
        <v>0</v>
      </c>
    </row>
    <row r="15" spans="1:8" x14ac:dyDescent="0.35">
      <c r="A15" s="2"/>
      <c r="B15" s="10"/>
      <c r="C15" s="353"/>
      <c r="D15" s="270"/>
      <c r="E15" s="270"/>
      <c r="F15" s="270"/>
    </row>
    <row r="16" spans="1:8" s="13" customFormat="1" x14ac:dyDescent="0.35">
      <c r="A16" s="7" t="s">
        <v>54</v>
      </c>
      <c r="B16" s="15" t="s">
        <v>62</v>
      </c>
      <c r="C16" s="271">
        <f>SUM(C17:C20)</f>
        <v>696107500</v>
      </c>
      <c r="D16" s="271">
        <f>SUM(D17:D20)</f>
        <v>258065000</v>
      </c>
      <c r="E16" s="271">
        <f>SUM(E17:E20)</f>
        <v>0</v>
      </c>
      <c r="F16" s="271">
        <f>SUM(F17:F20)</f>
        <v>438042500</v>
      </c>
    </row>
    <row r="17" spans="1:6" x14ac:dyDescent="0.35">
      <c r="A17" s="2">
        <v>1</v>
      </c>
      <c r="B17" s="10" t="s">
        <v>344</v>
      </c>
      <c r="C17" s="270">
        <v>232815000</v>
      </c>
      <c r="D17" s="270">
        <v>0</v>
      </c>
      <c r="E17" s="270">
        <v>0</v>
      </c>
      <c r="F17" s="270">
        <f t="shared" ref="F17:F18" si="2">C17-D17-E17</f>
        <v>232815000</v>
      </c>
    </row>
    <row r="18" spans="1:6" x14ac:dyDescent="0.35">
      <c r="A18" s="2">
        <v>2</v>
      </c>
      <c r="B18" s="10" t="s">
        <v>343</v>
      </c>
      <c r="C18" s="270">
        <v>463292500</v>
      </c>
      <c r="D18" s="270">
        <f>215000000+43065000</f>
        <v>258065000</v>
      </c>
      <c r="E18" s="270">
        <v>0</v>
      </c>
      <c r="F18" s="270">
        <f t="shared" si="2"/>
        <v>205227500</v>
      </c>
    </row>
    <row r="19" spans="1:6" x14ac:dyDescent="0.35">
      <c r="A19" s="2">
        <v>3</v>
      </c>
      <c r="B19" s="10" t="s">
        <v>342</v>
      </c>
      <c r="C19" s="353">
        <v>0</v>
      </c>
      <c r="D19" s="270">
        <v>0</v>
      </c>
      <c r="E19" s="270">
        <v>0</v>
      </c>
      <c r="F19" s="270">
        <v>0</v>
      </c>
    </row>
    <row r="20" spans="1:6" x14ac:dyDescent="0.35">
      <c r="A20" s="2">
        <v>4</v>
      </c>
      <c r="B20" s="10" t="s">
        <v>341</v>
      </c>
      <c r="C20" s="270">
        <v>0</v>
      </c>
      <c r="D20" s="270">
        <v>0</v>
      </c>
      <c r="E20" s="270">
        <v>0</v>
      </c>
      <c r="F20" s="270">
        <v>0</v>
      </c>
    </row>
    <row r="21" spans="1:6" x14ac:dyDescent="0.35">
      <c r="A21" s="2"/>
      <c r="B21" s="10"/>
      <c r="C21" s="270"/>
      <c r="D21" s="270"/>
      <c r="E21" s="270"/>
      <c r="F21" s="270"/>
    </row>
    <row r="23" spans="1:6" x14ac:dyDescent="0.35">
      <c r="E23" s="744" t="s">
        <v>492</v>
      </c>
      <c r="F23" s="744"/>
    </row>
    <row r="24" spans="1:6" x14ac:dyDescent="0.35">
      <c r="E24" s="745" t="s">
        <v>493</v>
      </c>
      <c r="F24" s="745"/>
    </row>
    <row r="25" spans="1:6" x14ac:dyDescent="0.35">
      <c r="E25" s="744"/>
      <c r="F25" s="744"/>
    </row>
    <row r="26" spans="1:6" x14ac:dyDescent="0.35">
      <c r="E26"/>
    </row>
    <row r="27" spans="1:6" x14ac:dyDescent="0.35">
      <c r="E27"/>
    </row>
    <row r="28" spans="1:6" x14ac:dyDescent="0.35">
      <c r="E28" s="745" t="s">
        <v>494</v>
      </c>
      <c r="F28" s="745"/>
    </row>
    <row r="29" spans="1:6" x14ac:dyDescent="0.35">
      <c r="E29" s="783" t="s">
        <v>495</v>
      </c>
      <c r="F29" s="783"/>
    </row>
    <row r="30" spans="1:6" x14ac:dyDescent="0.35">
      <c r="E30" s="784" t="s">
        <v>496</v>
      </c>
      <c r="F30" s="783"/>
    </row>
    <row r="31" spans="1:6" x14ac:dyDescent="0.35">
      <c r="E31" s="838"/>
      <c r="F31" s="838"/>
    </row>
  </sheetData>
  <mergeCells count="14">
    <mergeCell ref="E31:F31"/>
    <mergeCell ref="A2:F2"/>
    <mergeCell ref="A3:F3"/>
    <mergeCell ref="A4:F4"/>
    <mergeCell ref="A6:A7"/>
    <mergeCell ref="B6:B7"/>
    <mergeCell ref="C6:C7"/>
    <mergeCell ref="D6:F6"/>
    <mergeCell ref="E23:F23"/>
    <mergeCell ref="E24:F24"/>
    <mergeCell ref="E25:F25"/>
    <mergeCell ref="E29:F29"/>
    <mergeCell ref="E30:F30"/>
    <mergeCell ref="E28:F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F40"/>
  <sheetViews>
    <sheetView view="pageBreakPreview" topLeftCell="A25" zoomScale="85" zoomScaleNormal="100" zoomScaleSheetLayoutView="85" workbookViewId="0">
      <selection activeCell="B30" sqref="B30"/>
    </sheetView>
  </sheetViews>
  <sheetFormatPr defaultColWidth="9.1796875" defaultRowHeight="14.5" x14ac:dyDescent="0.35"/>
  <cols>
    <col min="1" max="1" width="9.26953125" style="6" bestFit="1" customWidth="1"/>
    <col min="2" max="2" width="26" style="99" customWidth="1"/>
    <col min="3" max="3" width="18.453125" style="100" customWidth="1"/>
    <col min="4" max="4" width="17" style="101" customWidth="1"/>
    <col min="5" max="5" width="17.26953125" style="99" customWidth="1"/>
    <col min="6" max="6" width="7.7265625" style="100" customWidth="1"/>
  </cols>
  <sheetData>
    <row r="1" spans="1:6" x14ac:dyDescent="0.35">
      <c r="B1" s="734" t="s">
        <v>119</v>
      </c>
      <c r="C1" s="734"/>
      <c r="D1" s="734"/>
      <c r="E1" s="734"/>
      <c r="F1" s="734"/>
    </row>
    <row r="2" spans="1:6" x14ac:dyDescent="0.35">
      <c r="B2" s="734" t="s">
        <v>154</v>
      </c>
      <c r="C2" s="734"/>
      <c r="D2" s="734"/>
      <c r="E2" s="734"/>
      <c r="F2" s="734"/>
    </row>
    <row r="3" spans="1:6" x14ac:dyDescent="0.35">
      <c r="B3" s="734" t="s">
        <v>171</v>
      </c>
      <c r="C3" s="734"/>
      <c r="D3" s="734"/>
      <c r="E3" s="734"/>
      <c r="F3" s="734"/>
    </row>
    <row r="4" spans="1:6" x14ac:dyDescent="0.35">
      <c r="B4" s="734" t="s">
        <v>611</v>
      </c>
      <c r="C4" s="734"/>
      <c r="D4" s="734"/>
      <c r="E4" s="734"/>
      <c r="F4" s="734"/>
    </row>
    <row r="5" spans="1:6" x14ac:dyDescent="0.35">
      <c r="E5"/>
      <c r="F5"/>
    </row>
    <row r="6" spans="1:6" s="30" customFormat="1" x14ac:dyDescent="0.35">
      <c r="A6" s="735" t="s">
        <v>172</v>
      </c>
      <c r="B6" s="735" t="s">
        <v>31</v>
      </c>
      <c r="C6" s="746" t="s">
        <v>608</v>
      </c>
      <c r="D6" s="749" t="s">
        <v>407</v>
      </c>
      <c r="E6" s="751" t="s">
        <v>173</v>
      </c>
      <c r="F6" s="746" t="s">
        <v>92</v>
      </c>
    </row>
    <row r="7" spans="1:6" s="30" customFormat="1" x14ac:dyDescent="0.35">
      <c r="A7" s="736"/>
      <c r="B7" s="736"/>
      <c r="C7" s="748"/>
      <c r="D7" s="750"/>
      <c r="E7" s="748"/>
      <c r="F7" s="747"/>
    </row>
    <row r="8" spans="1:6" s="21" customFormat="1" x14ac:dyDescent="0.35">
      <c r="A8" s="449"/>
      <c r="B8" s="430" t="s">
        <v>110</v>
      </c>
      <c r="C8" s="431"/>
      <c r="D8" s="432"/>
      <c r="E8" s="436"/>
      <c r="F8" s="436"/>
    </row>
    <row r="9" spans="1:6" s="21" customFormat="1" x14ac:dyDescent="0.35">
      <c r="A9" s="450" t="s">
        <v>174</v>
      </c>
      <c r="B9" s="430" t="s">
        <v>93</v>
      </c>
      <c r="C9" s="431"/>
      <c r="D9" s="432"/>
      <c r="E9" s="436"/>
      <c r="F9" s="436"/>
    </row>
    <row r="10" spans="1:6" s="21" customFormat="1" x14ac:dyDescent="0.35">
      <c r="A10" s="449" t="s">
        <v>175</v>
      </c>
      <c r="B10" s="430" t="s">
        <v>163</v>
      </c>
      <c r="C10" s="433"/>
      <c r="D10" s="434"/>
      <c r="E10" s="436"/>
      <c r="F10" s="436"/>
    </row>
    <row r="11" spans="1:6" s="21" customFormat="1" x14ac:dyDescent="0.35">
      <c r="A11" s="449" t="s">
        <v>176</v>
      </c>
      <c r="B11" s="435" t="s">
        <v>177</v>
      </c>
      <c r="C11" s="433">
        <v>0</v>
      </c>
      <c r="D11" s="434">
        <v>0</v>
      </c>
      <c r="E11" s="436"/>
      <c r="F11" s="436"/>
    </row>
    <row r="12" spans="1:6" s="21" customFormat="1" x14ac:dyDescent="0.35">
      <c r="A12" s="449" t="s">
        <v>178</v>
      </c>
      <c r="B12" s="435" t="s">
        <v>179</v>
      </c>
      <c r="C12" s="433">
        <v>0</v>
      </c>
      <c r="D12" s="434">
        <v>0</v>
      </c>
      <c r="E12" s="436"/>
      <c r="F12" s="436"/>
    </row>
    <row r="13" spans="1:6" s="21" customFormat="1" ht="26" x14ac:dyDescent="0.35">
      <c r="A13" s="449" t="s">
        <v>180</v>
      </c>
      <c r="B13" s="436" t="s">
        <v>181</v>
      </c>
      <c r="C13" s="433">
        <v>0</v>
      </c>
      <c r="D13" s="434">
        <v>0</v>
      </c>
      <c r="E13" s="436"/>
      <c r="F13" s="436"/>
    </row>
    <row r="14" spans="1:6" s="21" customFormat="1" x14ac:dyDescent="0.35">
      <c r="A14" s="449" t="s">
        <v>182</v>
      </c>
      <c r="B14" s="435" t="s">
        <v>183</v>
      </c>
      <c r="C14" s="433">
        <v>0</v>
      </c>
      <c r="D14" s="434">
        <v>0</v>
      </c>
      <c r="E14" s="436"/>
      <c r="F14" s="436"/>
    </row>
    <row r="15" spans="1:6" s="21" customFormat="1" x14ac:dyDescent="0.35">
      <c r="A15" s="449"/>
      <c r="B15" s="437" t="s">
        <v>111</v>
      </c>
      <c r="C15" s="438">
        <f>SUM(C11:C14)</f>
        <v>0</v>
      </c>
      <c r="D15" s="439">
        <f>SUM(D11:D14)</f>
        <v>0</v>
      </c>
      <c r="E15" s="436"/>
      <c r="F15" s="436"/>
    </row>
    <row r="16" spans="1:6" s="21" customFormat="1" x14ac:dyDescent="0.35">
      <c r="A16" s="449"/>
      <c r="B16" s="430"/>
      <c r="C16" s="438"/>
      <c r="D16" s="439"/>
      <c r="E16" s="436"/>
      <c r="F16" s="436"/>
    </row>
    <row r="17" spans="1:6" s="21" customFormat="1" x14ac:dyDescent="0.35">
      <c r="A17" s="449">
        <v>9</v>
      </c>
      <c r="B17" s="430" t="s">
        <v>112</v>
      </c>
      <c r="C17" s="433"/>
      <c r="D17" s="434"/>
      <c r="E17" s="436"/>
      <c r="F17" s="436"/>
    </row>
    <row r="18" spans="1:6" s="21" customFormat="1" x14ac:dyDescent="0.35">
      <c r="A18" s="449" t="s">
        <v>184</v>
      </c>
      <c r="B18" s="430" t="s">
        <v>185</v>
      </c>
      <c r="C18" s="433"/>
      <c r="D18" s="434"/>
      <c r="E18" s="436"/>
      <c r="F18" s="436"/>
    </row>
    <row r="19" spans="1:6" s="21" customFormat="1" x14ac:dyDescent="0.35">
      <c r="A19" s="449" t="s">
        <v>186</v>
      </c>
      <c r="B19" s="435" t="s">
        <v>187</v>
      </c>
      <c r="C19" s="440">
        <v>11599580403</v>
      </c>
      <c r="D19" s="433">
        <v>10221259355</v>
      </c>
      <c r="E19" s="441">
        <f t="shared" ref="E19:E24" si="0">C19-D19</f>
        <v>1378321048</v>
      </c>
      <c r="F19" s="436"/>
    </row>
    <row r="20" spans="1:6" s="21" customFormat="1" x14ac:dyDescent="0.35">
      <c r="A20" s="449" t="s">
        <v>188</v>
      </c>
      <c r="B20" s="435" t="s">
        <v>189</v>
      </c>
      <c r="C20" s="442">
        <v>9205209400.7999992</v>
      </c>
      <c r="D20" s="443">
        <v>7246424357</v>
      </c>
      <c r="E20" s="441">
        <f t="shared" si="0"/>
        <v>1958785043.7999992</v>
      </c>
      <c r="F20" s="436"/>
    </row>
    <row r="21" spans="1:6" s="21" customFormat="1" ht="26" x14ac:dyDescent="0.35">
      <c r="A21" s="449" t="s">
        <v>190</v>
      </c>
      <c r="B21" s="453" t="s">
        <v>191</v>
      </c>
      <c r="C21" s="442">
        <f>681177250.36+41613000</f>
        <v>722790250.36000001</v>
      </c>
      <c r="D21" s="454">
        <v>812887701.5</v>
      </c>
      <c r="E21" s="455">
        <f t="shared" si="0"/>
        <v>-90097451.139999986</v>
      </c>
      <c r="F21" s="436"/>
    </row>
    <row r="22" spans="1:6" s="21" customFormat="1" x14ac:dyDescent="0.35">
      <c r="A22" s="449" t="s">
        <v>192</v>
      </c>
      <c r="B22" s="435" t="s">
        <v>113</v>
      </c>
      <c r="C22" s="444">
        <v>0</v>
      </c>
      <c r="D22" s="444">
        <v>0</v>
      </c>
      <c r="E22" s="441">
        <f t="shared" si="0"/>
        <v>0</v>
      </c>
      <c r="F22" s="436"/>
    </row>
    <row r="23" spans="1:6" s="21" customFormat="1" x14ac:dyDescent="0.35">
      <c r="A23" s="449"/>
      <c r="B23" s="430" t="s">
        <v>193</v>
      </c>
      <c r="C23" s="445">
        <f>SUM(C19:C22)</f>
        <v>21527580054.16</v>
      </c>
      <c r="D23" s="445">
        <f>SUM(D19:D22)</f>
        <v>18280571413.5</v>
      </c>
      <c r="E23" s="446">
        <f t="shared" si="0"/>
        <v>3247008640.6599998</v>
      </c>
      <c r="F23" s="436"/>
    </row>
    <row r="24" spans="1:6" ht="25.5" customHeight="1" x14ac:dyDescent="0.35">
      <c r="A24" s="451"/>
      <c r="B24" s="447" t="s">
        <v>194</v>
      </c>
      <c r="C24" s="445">
        <f>C15-C23</f>
        <v>-21527580054.16</v>
      </c>
      <c r="D24" s="445">
        <f>D15-D23</f>
        <v>-18280571413.5</v>
      </c>
      <c r="E24" s="448">
        <f t="shared" si="0"/>
        <v>-3247008640.6599998</v>
      </c>
      <c r="F24" s="452"/>
    </row>
    <row r="25" spans="1:6" x14ac:dyDescent="0.35">
      <c r="B25" s="102"/>
      <c r="C25" s="95"/>
      <c r="E25"/>
      <c r="F25"/>
    </row>
    <row r="26" spans="1:6" x14ac:dyDescent="0.35">
      <c r="E26" s="744"/>
      <c r="F26" s="744"/>
    </row>
    <row r="27" spans="1:6" x14ac:dyDescent="0.35">
      <c r="E27" s="745"/>
      <c r="F27" s="745"/>
    </row>
    <row r="28" spans="1:6" x14ac:dyDescent="0.35">
      <c r="E28" s="744"/>
      <c r="F28" s="744"/>
    </row>
    <row r="29" spans="1:6" hidden="1" x14ac:dyDescent="0.35">
      <c r="E29" s="1"/>
      <c r="F29" s="1"/>
    </row>
    <row r="30" spans="1:6" x14ac:dyDescent="0.35">
      <c r="E30" s="1"/>
      <c r="F30" s="1"/>
    </row>
    <row r="31" spans="1:6" x14ac:dyDescent="0.35">
      <c r="E31" s="1"/>
      <c r="F31" s="1"/>
    </row>
    <row r="32" spans="1:6" x14ac:dyDescent="0.35">
      <c r="E32" s="745"/>
      <c r="F32" s="745"/>
    </row>
    <row r="33" spans="5:6" x14ac:dyDescent="0.35">
      <c r="E33" s="733"/>
      <c r="F33" s="733"/>
    </row>
    <row r="34" spans="5:6" x14ac:dyDescent="0.35">
      <c r="E34" s="733"/>
      <c r="F34" s="733"/>
    </row>
    <row r="35" spans="5:6" x14ac:dyDescent="0.35">
      <c r="E35"/>
      <c r="F35"/>
    </row>
    <row r="36" spans="5:6" x14ac:dyDescent="0.35">
      <c r="E36"/>
      <c r="F36"/>
    </row>
    <row r="37" spans="5:6" x14ac:dyDescent="0.35">
      <c r="E37"/>
      <c r="F37"/>
    </row>
    <row r="38" spans="5:6" x14ac:dyDescent="0.35">
      <c r="E38"/>
      <c r="F38"/>
    </row>
    <row r="39" spans="5:6" x14ac:dyDescent="0.35">
      <c r="E39"/>
      <c r="F39"/>
    </row>
    <row r="40" spans="5:6" x14ac:dyDescent="0.35">
      <c r="E40"/>
      <c r="F40"/>
    </row>
  </sheetData>
  <mergeCells count="16">
    <mergeCell ref="B1:F1"/>
    <mergeCell ref="B2:F2"/>
    <mergeCell ref="B3:F3"/>
    <mergeCell ref="B4:F4"/>
    <mergeCell ref="A6:A7"/>
    <mergeCell ref="B6:B7"/>
    <mergeCell ref="C6:C7"/>
    <mergeCell ref="D6:D7"/>
    <mergeCell ref="E6:E7"/>
    <mergeCell ref="E34:F34"/>
    <mergeCell ref="F6:F7"/>
    <mergeCell ref="E26:F26"/>
    <mergeCell ref="E27:F27"/>
    <mergeCell ref="E28:F28"/>
    <mergeCell ref="E32:F32"/>
    <mergeCell ref="E33:F33"/>
  </mergeCells>
  <pageMargins left="0.70866141732283472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6EA5-5BD4-4AC8-BDFF-2D1439DD1575}">
  <sheetPr>
    <tabColor rgb="FF92D050"/>
  </sheetPr>
  <dimension ref="A1:G29"/>
  <sheetViews>
    <sheetView view="pageBreakPreview" topLeftCell="A19" zoomScale="86" zoomScaleSheetLayoutView="86" workbookViewId="0">
      <selection activeCell="D22" sqref="D22"/>
    </sheetView>
  </sheetViews>
  <sheetFormatPr defaultRowHeight="14.5" x14ac:dyDescent="0.35"/>
  <cols>
    <col min="1" max="1" width="6.453125" customWidth="1"/>
    <col min="2" max="2" width="21.26953125" customWidth="1"/>
    <col min="3" max="3" width="10.54296875" customWidth="1"/>
    <col min="4" max="4" width="23.26953125" customWidth="1"/>
    <col min="5" max="5" width="27.54296875" customWidth="1"/>
    <col min="6" max="6" width="26.54296875" customWidth="1"/>
    <col min="7" max="7" width="26.1796875" customWidth="1"/>
  </cols>
  <sheetData>
    <row r="1" spans="1:7" x14ac:dyDescent="0.35">
      <c r="A1" s="778" t="s">
        <v>63</v>
      </c>
      <c r="B1" s="778"/>
      <c r="C1" s="778"/>
      <c r="D1" s="778"/>
      <c r="E1" s="778"/>
      <c r="F1" s="778"/>
      <c r="G1" s="778"/>
    </row>
    <row r="3" spans="1:7" s="13" customFormat="1" x14ac:dyDescent="0.35">
      <c r="A3" s="745" t="s">
        <v>705</v>
      </c>
      <c r="B3" s="745"/>
      <c r="C3" s="745"/>
      <c r="D3" s="745"/>
      <c r="E3" s="745"/>
      <c r="F3" s="745"/>
      <c r="G3" s="745"/>
    </row>
    <row r="4" spans="1:7" x14ac:dyDescent="0.35">
      <c r="A4" s="745" t="s">
        <v>195</v>
      </c>
      <c r="B4" s="745"/>
      <c r="C4" s="745"/>
      <c r="D4" s="745"/>
      <c r="E4" s="745"/>
      <c r="F4" s="745"/>
      <c r="G4" s="745"/>
    </row>
    <row r="6" spans="1:7" s="34" customFormat="1" ht="29" x14ac:dyDescent="0.35">
      <c r="A6" s="255" t="s">
        <v>0</v>
      </c>
      <c r="B6" s="255" t="s">
        <v>350</v>
      </c>
      <c r="C6" s="255" t="s">
        <v>351</v>
      </c>
      <c r="D6" s="255" t="s">
        <v>352</v>
      </c>
      <c r="E6" s="255" t="s">
        <v>353</v>
      </c>
      <c r="F6" s="255" t="s">
        <v>355</v>
      </c>
      <c r="G6" s="255" t="s">
        <v>354</v>
      </c>
    </row>
    <row r="7" spans="1:7" s="13" customFormat="1" x14ac:dyDescent="0.35">
      <c r="A7" s="15"/>
      <c r="B7" s="15"/>
      <c r="C7" s="15"/>
      <c r="D7" s="15"/>
      <c r="E7" s="15"/>
      <c r="F7" s="15"/>
      <c r="G7" s="15"/>
    </row>
    <row r="8" spans="1:7" s="13" customFormat="1" x14ac:dyDescent="0.35">
      <c r="A8" s="15"/>
      <c r="B8" s="15"/>
      <c r="C8" s="15"/>
      <c r="D8" s="15"/>
      <c r="E8" s="15"/>
      <c r="F8" s="15"/>
      <c r="G8" s="15"/>
    </row>
    <row r="9" spans="1:7" x14ac:dyDescent="0.35">
      <c r="A9" s="10"/>
      <c r="B9" s="10"/>
      <c r="C9" s="10"/>
      <c r="D9" s="10"/>
      <c r="E9" s="10"/>
      <c r="F9" s="10"/>
      <c r="G9" s="10"/>
    </row>
    <row r="10" spans="1:7" x14ac:dyDescent="0.35">
      <c r="A10" s="10"/>
      <c r="B10" s="10"/>
      <c r="C10" s="10"/>
      <c r="D10" s="10"/>
      <c r="E10" s="10"/>
      <c r="F10" s="10"/>
      <c r="G10" s="10"/>
    </row>
    <row r="11" spans="1:7" x14ac:dyDescent="0.35">
      <c r="A11" s="10"/>
      <c r="B11" s="10"/>
      <c r="C11" s="10"/>
      <c r="D11" s="10"/>
      <c r="E11" s="10"/>
      <c r="F11" s="10"/>
      <c r="G11" s="10"/>
    </row>
    <row r="12" spans="1:7" x14ac:dyDescent="0.35">
      <c r="A12" s="10"/>
      <c r="B12" s="10"/>
      <c r="C12" s="10"/>
      <c r="D12" s="10"/>
      <c r="E12" s="10"/>
      <c r="F12" s="10"/>
      <c r="G12" s="10"/>
    </row>
    <row r="13" spans="1:7" x14ac:dyDescent="0.35">
      <c r="A13" s="10"/>
      <c r="B13" s="10"/>
      <c r="C13" s="10"/>
      <c r="D13" s="10"/>
      <c r="E13" s="10"/>
      <c r="F13" s="10"/>
      <c r="G13" s="10"/>
    </row>
    <row r="14" spans="1:7" x14ac:dyDescent="0.35">
      <c r="A14" s="10"/>
      <c r="B14" s="10"/>
      <c r="C14" s="10"/>
      <c r="D14" s="10"/>
      <c r="E14" s="10"/>
      <c r="F14" s="10"/>
      <c r="G14" s="10"/>
    </row>
    <row r="15" spans="1:7" x14ac:dyDescent="0.35">
      <c r="A15" s="10"/>
      <c r="B15" s="10"/>
      <c r="C15" s="10"/>
      <c r="D15" s="10"/>
      <c r="E15" s="10"/>
      <c r="F15" s="10"/>
      <c r="G15" s="10"/>
    </row>
    <row r="16" spans="1:7" x14ac:dyDescent="0.35">
      <c r="A16" s="10"/>
      <c r="B16" s="10"/>
      <c r="C16" s="10"/>
      <c r="D16" s="10"/>
      <c r="E16" s="10"/>
      <c r="F16" s="10"/>
      <c r="G16" s="10"/>
    </row>
    <row r="17" spans="1:7" x14ac:dyDescent="0.35">
      <c r="A17" s="10"/>
      <c r="B17" s="10"/>
      <c r="C17" s="10"/>
      <c r="D17" s="10"/>
      <c r="E17" s="10"/>
      <c r="F17" s="10"/>
      <c r="G17" s="10"/>
    </row>
    <row r="18" spans="1:7" x14ac:dyDescent="0.35">
      <c r="A18" s="10"/>
      <c r="B18" s="10"/>
      <c r="C18" s="10"/>
      <c r="D18" s="10"/>
      <c r="E18" s="10"/>
      <c r="F18" s="10"/>
      <c r="G18" s="10"/>
    </row>
    <row r="21" spans="1:7" x14ac:dyDescent="0.35">
      <c r="F21" s="744" t="s">
        <v>492</v>
      </c>
      <c r="G21" s="744"/>
    </row>
    <row r="22" spans="1:7" x14ac:dyDescent="0.35">
      <c r="F22" s="745" t="s">
        <v>493</v>
      </c>
      <c r="G22" s="745"/>
    </row>
    <row r="23" spans="1:7" x14ac:dyDescent="0.35">
      <c r="F23" s="744"/>
      <c r="G23" s="744"/>
    </row>
    <row r="24" spans="1:7" x14ac:dyDescent="0.35">
      <c r="G24" s="1"/>
    </row>
    <row r="25" spans="1:7" x14ac:dyDescent="0.35">
      <c r="G25" s="1"/>
    </row>
    <row r="26" spans="1:7" x14ac:dyDescent="0.35">
      <c r="G26" s="1"/>
    </row>
    <row r="27" spans="1:7" x14ac:dyDescent="0.35">
      <c r="F27" s="745" t="s">
        <v>616</v>
      </c>
      <c r="G27" s="745"/>
    </row>
    <row r="28" spans="1:7" x14ac:dyDescent="0.35">
      <c r="F28" s="827" t="s">
        <v>495</v>
      </c>
      <c r="G28" s="827"/>
    </row>
    <row r="29" spans="1:7" x14ac:dyDescent="0.35">
      <c r="F29" s="827" t="s">
        <v>496</v>
      </c>
      <c r="G29" s="827"/>
    </row>
  </sheetData>
  <mergeCells count="9">
    <mergeCell ref="F27:G27"/>
    <mergeCell ref="F28:G28"/>
    <mergeCell ref="F29:G29"/>
    <mergeCell ref="A1:G1"/>
    <mergeCell ref="A3:G3"/>
    <mergeCell ref="A4:G4"/>
    <mergeCell ref="F21:G21"/>
    <mergeCell ref="F22:G22"/>
    <mergeCell ref="F23:G23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4294967293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P73"/>
  <sheetViews>
    <sheetView view="pageBreakPreview" topLeftCell="A61" zoomScale="70" zoomScaleSheetLayoutView="70" workbookViewId="0">
      <selection activeCell="F12" sqref="F12"/>
    </sheetView>
  </sheetViews>
  <sheetFormatPr defaultRowHeight="14.5" x14ac:dyDescent="0.35"/>
  <cols>
    <col min="1" max="1" width="5.1796875" style="217" customWidth="1"/>
    <col min="2" max="2" width="29.54296875" style="217" bestFit="1" customWidth="1"/>
    <col min="3" max="3" width="16.54296875" style="217" customWidth="1"/>
    <col min="4" max="4" width="20.26953125" style="217" customWidth="1"/>
    <col min="5" max="5" width="19.453125" style="272" customWidth="1"/>
    <col min="6" max="6" width="13.1796875" style="217" customWidth="1"/>
    <col min="7" max="7" width="23.26953125" style="217" customWidth="1"/>
    <col min="8" max="8" width="13" style="217" customWidth="1"/>
    <col min="9" max="9" width="9" style="217" customWidth="1"/>
    <col min="10" max="10" width="11.54296875" style="217" customWidth="1"/>
    <col min="11" max="11" width="7.54296875" style="217" customWidth="1"/>
    <col min="12" max="12" width="14" style="273" customWidth="1"/>
    <col min="13" max="13" width="15" style="217" bestFit="1" customWidth="1"/>
    <col min="14" max="14" width="14.7265625" style="217" bestFit="1" customWidth="1"/>
    <col min="15" max="15" width="9.1796875" style="217"/>
    <col min="16" max="16" width="16.26953125" style="217" bestFit="1" customWidth="1"/>
    <col min="17" max="256" width="9.1796875" style="217"/>
    <col min="257" max="257" width="5.1796875" style="217" customWidth="1"/>
    <col min="258" max="258" width="31.7265625" style="217" customWidth="1"/>
    <col min="259" max="259" width="25.54296875" style="217" bestFit="1" customWidth="1"/>
    <col min="260" max="260" width="27.7265625" style="217" customWidth="1"/>
    <col min="261" max="261" width="22.26953125" style="217" customWidth="1"/>
    <col min="262" max="262" width="13.1796875" style="217" customWidth="1"/>
    <col min="263" max="263" width="28.1796875" style="217" bestFit="1" customWidth="1"/>
    <col min="264" max="264" width="14.7265625" style="217" bestFit="1" customWidth="1"/>
    <col min="265" max="265" width="9" style="217" customWidth="1"/>
    <col min="266" max="266" width="16.1796875" style="217" customWidth="1"/>
    <col min="267" max="267" width="7.54296875" style="217" customWidth="1"/>
    <col min="268" max="268" width="18.453125" style="217" bestFit="1" customWidth="1"/>
    <col min="269" max="269" width="18.81640625" style="217" bestFit="1" customWidth="1"/>
    <col min="270" max="270" width="16.1796875" style="217" bestFit="1" customWidth="1"/>
    <col min="271" max="271" width="9.1796875" style="217"/>
    <col min="272" max="272" width="16.26953125" style="217" bestFit="1" customWidth="1"/>
    <col min="273" max="512" width="9.1796875" style="217"/>
    <col min="513" max="513" width="5.1796875" style="217" customWidth="1"/>
    <col min="514" max="514" width="31.7265625" style="217" customWidth="1"/>
    <col min="515" max="515" width="25.54296875" style="217" bestFit="1" customWidth="1"/>
    <col min="516" max="516" width="27.7265625" style="217" customWidth="1"/>
    <col min="517" max="517" width="22.26953125" style="217" customWidth="1"/>
    <col min="518" max="518" width="13.1796875" style="217" customWidth="1"/>
    <col min="519" max="519" width="28.1796875" style="217" bestFit="1" customWidth="1"/>
    <col min="520" max="520" width="14.7265625" style="217" bestFit="1" customWidth="1"/>
    <col min="521" max="521" width="9" style="217" customWidth="1"/>
    <col min="522" max="522" width="16.1796875" style="217" customWidth="1"/>
    <col min="523" max="523" width="7.54296875" style="217" customWidth="1"/>
    <col min="524" max="524" width="18.453125" style="217" bestFit="1" customWidth="1"/>
    <col min="525" max="525" width="18.81640625" style="217" bestFit="1" customWidth="1"/>
    <col min="526" max="526" width="16.1796875" style="217" bestFit="1" customWidth="1"/>
    <col min="527" max="527" width="9.1796875" style="217"/>
    <col min="528" max="528" width="16.26953125" style="217" bestFit="1" customWidth="1"/>
    <col min="529" max="768" width="9.1796875" style="217"/>
    <col min="769" max="769" width="5.1796875" style="217" customWidth="1"/>
    <col min="770" max="770" width="31.7265625" style="217" customWidth="1"/>
    <col min="771" max="771" width="25.54296875" style="217" bestFit="1" customWidth="1"/>
    <col min="772" max="772" width="27.7265625" style="217" customWidth="1"/>
    <col min="773" max="773" width="22.26953125" style="217" customWidth="1"/>
    <col min="774" max="774" width="13.1796875" style="217" customWidth="1"/>
    <col min="775" max="775" width="28.1796875" style="217" bestFit="1" customWidth="1"/>
    <col min="776" max="776" width="14.7265625" style="217" bestFit="1" customWidth="1"/>
    <col min="777" max="777" width="9" style="217" customWidth="1"/>
    <col min="778" max="778" width="16.1796875" style="217" customWidth="1"/>
    <col min="779" max="779" width="7.54296875" style="217" customWidth="1"/>
    <col min="780" max="780" width="18.453125" style="217" bestFit="1" customWidth="1"/>
    <col min="781" max="781" width="18.81640625" style="217" bestFit="1" customWidth="1"/>
    <col min="782" max="782" width="16.1796875" style="217" bestFit="1" customWidth="1"/>
    <col min="783" max="783" width="9.1796875" style="217"/>
    <col min="784" max="784" width="16.26953125" style="217" bestFit="1" customWidth="1"/>
    <col min="785" max="1024" width="9.1796875" style="217"/>
    <col min="1025" max="1025" width="5.1796875" style="217" customWidth="1"/>
    <col min="1026" max="1026" width="31.7265625" style="217" customWidth="1"/>
    <col min="1027" max="1027" width="25.54296875" style="217" bestFit="1" customWidth="1"/>
    <col min="1028" max="1028" width="27.7265625" style="217" customWidth="1"/>
    <col min="1029" max="1029" width="22.26953125" style="217" customWidth="1"/>
    <col min="1030" max="1030" width="13.1796875" style="217" customWidth="1"/>
    <col min="1031" max="1031" width="28.1796875" style="217" bestFit="1" customWidth="1"/>
    <col min="1032" max="1032" width="14.7265625" style="217" bestFit="1" customWidth="1"/>
    <col min="1033" max="1033" width="9" style="217" customWidth="1"/>
    <col min="1034" max="1034" width="16.1796875" style="217" customWidth="1"/>
    <col min="1035" max="1035" width="7.54296875" style="217" customWidth="1"/>
    <col min="1036" max="1036" width="18.453125" style="217" bestFit="1" customWidth="1"/>
    <col min="1037" max="1037" width="18.81640625" style="217" bestFit="1" customWidth="1"/>
    <col min="1038" max="1038" width="16.1796875" style="217" bestFit="1" customWidth="1"/>
    <col min="1039" max="1039" width="9.1796875" style="217"/>
    <col min="1040" max="1040" width="16.26953125" style="217" bestFit="1" customWidth="1"/>
    <col min="1041" max="1280" width="9.1796875" style="217"/>
    <col min="1281" max="1281" width="5.1796875" style="217" customWidth="1"/>
    <col min="1282" max="1282" width="31.7265625" style="217" customWidth="1"/>
    <col min="1283" max="1283" width="25.54296875" style="217" bestFit="1" customWidth="1"/>
    <col min="1284" max="1284" width="27.7265625" style="217" customWidth="1"/>
    <col min="1285" max="1285" width="22.26953125" style="217" customWidth="1"/>
    <col min="1286" max="1286" width="13.1796875" style="217" customWidth="1"/>
    <col min="1287" max="1287" width="28.1796875" style="217" bestFit="1" customWidth="1"/>
    <col min="1288" max="1288" width="14.7265625" style="217" bestFit="1" customWidth="1"/>
    <col min="1289" max="1289" width="9" style="217" customWidth="1"/>
    <col min="1290" max="1290" width="16.1796875" style="217" customWidth="1"/>
    <col min="1291" max="1291" width="7.54296875" style="217" customWidth="1"/>
    <col min="1292" max="1292" width="18.453125" style="217" bestFit="1" customWidth="1"/>
    <col min="1293" max="1293" width="18.81640625" style="217" bestFit="1" customWidth="1"/>
    <col min="1294" max="1294" width="16.1796875" style="217" bestFit="1" customWidth="1"/>
    <col min="1295" max="1295" width="9.1796875" style="217"/>
    <col min="1296" max="1296" width="16.26953125" style="217" bestFit="1" customWidth="1"/>
    <col min="1297" max="1536" width="9.1796875" style="217"/>
    <col min="1537" max="1537" width="5.1796875" style="217" customWidth="1"/>
    <col min="1538" max="1538" width="31.7265625" style="217" customWidth="1"/>
    <col min="1539" max="1539" width="25.54296875" style="217" bestFit="1" customWidth="1"/>
    <col min="1540" max="1540" width="27.7265625" style="217" customWidth="1"/>
    <col min="1541" max="1541" width="22.26953125" style="217" customWidth="1"/>
    <col min="1542" max="1542" width="13.1796875" style="217" customWidth="1"/>
    <col min="1543" max="1543" width="28.1796875" style="217" bestFit="1" customWidth="1"/>
    <col min="1544" max="1544" width="14.7265625" style="217" bestFit="1" customWidth="1"/>
    <col min="1545" max="1545" width="9" style="217" customWidth="1"/>
    <col min="1546" max="1546" width="16.1796875" style="217" customWidth="1"/>
    <col min="1547" max="1547" width="7.54296875" style="217" customWidth="1"/>
    <col min="1548" max="1548" width="18.453125" style="217" bestFit="1" customWidth="1"/>
    <col min="1549" max="1549" width="18.81640625" style="217" bestFit="1" customWidth="1"/>
    <col min="1550" max="1550" width="16.1796875" style="217" bestFit="1" customWidth="1"/>
    <col min="1551" max="1551" width="9.1796875" style="217"/>
    <col min="1552" max="1552" width="16.26953125" style="217" bestFit="1" customWidth="1"/>
    <col min="1553" max="1792" width="9.1796875" style="217"/>
    <col min="1793" max="1793" width="5.1796875" style="217" customWidth="1"/>
    <col min="1794" max="1794" width="31.7265625" style="217" customWidth="1"/>
    <col min="1795" max="1795" width="25.54296875" style="217" bestFit="1" customWidth="1"/>
    <col min="1796" max="1796" width="27.7265625" style="217" customWidth="1"/>
    <col min="1797" max="1797" width="22.26953125" style="217" customWidth="1"/>
    <col min="1798" max="1798" width="13.1796875" style="217" customWidth="1"/>
    <col min="1799" max="1799" width="28.1796875" style="217" bestFit="1" customWidth="1"/>
    <col min="1800" max="1800" width="14.7265625" style="217" bestFit="1" customWidth="1"/>
    <col min="1801" max="1801" width="9" style="217" customWidth="1"/>
    <col min="1802" max="1802" width="16.1796875" style="217" customWidth="1"/>
    <col min="1803" max="1803" width="7.54296875" style="217" customWidth="1"/>
    <col min="1804" max="1804" width="18.453125" style="217" bestFit="1" customWidth="1"/>
    <col min="1805" max="1805" width="18.81640625" style="217" bestFit="1" customWidth="1"/>
    <col min="1806" max="1806" width="16.1796875" style="217" bestFit="1" customWidth="1"/>
    <col min="1807" max="1807" width="9.1796875" style="217"/>
    <col min="1808" max="1808" width="16.26953125" style="217" bestFit="1" customWidth="1"/>
    <col min="1809" max="2048" width="9.1796875" style="217"/>
    <col min="2049" max="2049" width="5.1796875" style="217" customWidth="1"/>
    <col min="2050" max="2050" width="31.7265625" style="217" customWidth="1"/>
    <col min="2051" max="2051" width="25.54296875" style="217" bestFit="1" customWidth="1"/>
    <col min="2052" max="2052" width="27.7265625" style="217" customWidth="1"/>
    <col min="2053" max="2053" width="22.26953125" style="217" customWidth="1"/>
    <col min="2054" max="2054" width="13.1796875" style="217" customWidth="1"/>
    <col min="2055" max="2055" width="28.1796875" style="217" bestFit="1" customWidth="1"/>
    <col min="2056" max="2056" width="14.7265625" style="217" bestFit="1" customWidth="1"/>
    <col min="2057" max="2057" width="9" style="217" customWidth="1"/>
    <col min="2058" max="2058" width="16.1796875" style="217" customWidth="1"/>
    <col min="2059" max="2059" width="7.54296875" style="217" customWidth="1"/>
    <col min="2060" max="2060" width="18.453125" style="217" bestFit="1" customWidth="1"/>
    <col min="2061" max="2061" width="18.81640625" style="217" bestFit="1" customWidth="1"/>
    <col min="2062" max="2062" width="16.1796875" style="217" bestFit="1" customWidth="1"/>
    <col min="2063" max="2063" width="9.1796875" style="217"/>
    <col min="2064" max="2064" width="16.26953125" style="217" bestFit="1" customWidth="1"/>
    <col min="2065" max="2304" width="9.1796875" style="217"/>
    <col min="2305" max="2305" width="5.1796875" style="217" customWidth="1"/>
    <col min="2306" max="2306" width="31.7265625" style="217" customWidth="1"/>
    <col min="2307" max="2307" width="25.54296875" style="217" bestFit="1" customWidth="1"/>
    <col min="2308" max="2308" width="27.7265625" style="217" customWidth="1"/>
    <col min="2309" max="2309" width="22.26953125" style="217" customWidth="1"/>
    <col min="2310" max="2310" width="13.1796875" style="217" customWidth="1"/>
    <col min="2311" max="2311" width="28.1796875" style="217" bestFit="1" customWidth="1"/>
    <col min="2312" max="2312" width="14.7265625" style="217" bestFit="1" customWidth="1"/>
    <col min="2313" max="2313" width="9" style="217" customWidth="1"/>
    <col min="2314" max="2314" width="16.1796875" style="217" customWidth="1"/>
    <col min="2315" max="2315" width="7.54296875" style="217" customWidth="1"/>
    <col min="2316" max="2316" width="18.453125" style="217" bestFit="1" customWidth="1"/>
    <col min="2317" max="2317" width="18.81640625" style="217" bestFit="1" customWidth="1"/>
    <col min="2318" max="2318" width="16.1796875" style="217" bestFit="1" customWidth="1"/>
    <col min="2319" max="2319" width="9.1796875" style="217"/>
    <col min="2320" max="2320" width="16.26953125" style="217" bestFit="1" customWidth="1"/>
    <col min="2321" max="2560" width="9.1796875" style="217"/>
    <col min="2561" max="2561" width="5.1796875" style="217" customWidth="1"/>
    <col min="2562" max="2562" width="31.7265625" style="217" customWidth="1"/>
    <col min="2563" max="2563" width="25.54296875" style="217" bestFit="1" customWidth="1"/>
    <col min="2564" max="2564" width="27.7265625" style="217" customWidth="1"/>
    <col min="2565" max="2565" width="22.26953125" style="217" customWidth="1"/>
    <col min="2566" max="2566" width="13.1796875" style="217" customWidth="1"/>
    <col min="2567" max="2567" width="28.1796875" style="217" bestFit="1" customWidth="1"/>
    <col min="2568" max="2568" width="14.7265625" style="217" bestFit="1" customWidth="1"/>
    <col min="2569" max="2569" width="9" style="217" customWidth="1"/>
    <col min="2570" max="2570" width="16.1796875" style="217" customWidth="1"/>
    <col min="2571" max="2571" width="7.54296875" style="217" customWidth="1"/>
    <col min="2572" max="2572" width="18.453125" style="217" bestFit="1" customWidth="1"/>
    <col min="2573" max="2573" width="18.81640625" style="217" bestFit="1" customWidth="1"/>
    <col min="2574" max="2574" width="16.1796875" style="217" bestFit="1" customWidth="1"/>
    <col min="2575" max="2575" width="9.1796875" style="217"/>
    <col min="2576" max="2576" width="16.26953125" style="217" bestFit="1" customWidth="1"/>
    <col min="2577" max="2816" width="9.1796875" style="217"/>
    <col min="2817" max="2817" width="5.1796875" style="217" customWidth="1"/>
    <col min="2818" max="2818" width="31.7265625" style="217" customWidth="1"/>
    <col min="2819" max="2819" width="25.54296875" style="217" bestFit="1" customWidth="1"/>
    <col min="2820" max="2820" width="27.7265625" style="217" customWidth="1"/>
    <col min="2821" max="2821" width="22.26953125" style="217" customWidth="1"/>
    <col min="2822" max="2822" width="13.1796875" style="217" customWidth="1"/>
    <col min="2823" max="2823" width="28.1796875" style="217" bestFit="1" customWidth="1"/>
    <col min="2824" max="2824" width="14.7265625" style="217" bestFit="1" customWidth="1"/>
    <col min="2825" max="2825" width="9" style="217" customWidth="1"/>
    <col min="2826" max="2826" width="16.1796875" style="217" customWidth="1"/>
    <col min="2827" max="2827" width="7.54296875" style="217" customWidth="1"/>
    <col min="2828" max="2828" width="18.453125" style="217" bestFit="1" customWidth="1"/>
    <col min="2829" max="2829" width="18.81640625" style="217" bestFit="1" customWidth="1"/>
    <col min="2830" max="2830" width="16.1796875" style="217" bestFit="1" customWidth="1"/>
    <col min="2831" max="2831" width="9.1796875" style="217"/>
    <col min="2832" max="2832" width="16.26953125" style="217" bestFit="1" customWidth="1"/>
    <col min="2833" max="3072" width="9.1796875" style="217"/>
    <col min="3073" max="3073" width="5.1796875" style="217" customWidth="1"/>
    <col min="3074" max="3074" width="31.7265625" style="217" customWidth="1"/>
    <col min="3075" max="3075" width="25.54296875" style="217" bestFit="1" customWidth="1"/>
    <col min="3076" max="3076" width="27.7265625" style="217" customWidth="1"/>
    <col min="3077" max="3077" width="22.26953125" style="217" customWidth="1"/>
    <col min="3078" max="3078" width="13.1796875" style="217" customWidth="1"/>
    <col min="3079" max="3079" width="28.1796875" style="217" bestFit="1" customWidth="1"/>
    <col min="3080" max="3080" width="14.7265625" style="217" bestFit="1" customWidth="1"/>
    <col min="3081" max="3081" width="9" style="217" customWidth="1"/>
    <col min="3082" max="3082" width="16.1796875" style="217" customWidth="1"/>
    <col min="3083" max="3083" width="7.54296875" style="217" customWidth="1"/>
    <col min="3084" max="3084" width="18.453125" style="217" bestFit="1" customWidth="1"/>
    <col min="3085" max="3085" width="18.81640625" style="217" bestFit="1" customWidth="1"/>
    <col min="3086" max="3086" width="16.1796875" style="217" bestFit="1" customWidth="1"/>
    <col min="3087" max="3087" width="9.1796875" style="217"/>
    <col min="3088" max="3088" width="16.26953125" style="217" bestFit="1" customWidth="1"/>
    <col min="3089" max="3328" width="9.1796875" style="217"/>
    <col min="3329" max="3329" width="5.1796875" style="217" customWidth="1"/>
    <col min="3330" max="3330" width="31.7265625" style="217" customWidth="1"/>
    <col min="3331" max="3331" width="25.54296875" style="217" bestFit="1" customWidth="1"/>
    <col min="3332" max="3332" width="27.7265625" style="217" customWidth="1"/>
    <col min="3333" max="3333" width="22.26953125" style="217" customWidth="1"/>
    <col min="3334" max="3334" width="13.1796875" style="217" customWidth="1"/>
    <col min="3335" max="3335" width="28.1796875" style="217" bestFit="1" customWidth="1"/>
    <col min="3336" max="3336" width="14.7265625" style="217" bestFit="1" customWidth="1"/>
    <col min="3337" max="3337" width="9" style="217" customWidth="1"/>
    <col min="3338" max="3338" width="16.1796875" style="217" customWidth="1"/>
    <col min="3339" max="3339" width="7.54296875" style="217" customWidth="1"/>
    <col min="3340" max="3340" width="18.453125" style="217" bestFit="1" customWidth="1"/>
    <col min="3341" max="3341" width="18.81640625" style="217" bestFit="1" customWidth="1"/>
    <col min="3342" max="3342" width="16.1796875" style="217" bestFit="1" customWidth="1"/>
    <col min="3343" max="3343" width="9.1796875" style="217"/>
    <col min="3344" max="3344" width="16.26953125" style="217" bestFit="1" customWidth="1"/>
    <col min="3345" max="3584" width="9.1796875" style="217"/>
    <col min="3585" max="3585" width="5.1796875" style="217" customWidth="1"/>
    <col min="3586" max="3586" width="31.7265625" style="217" customWidth="1"/>
    <col min="3587" max="3587" width="25.54296875" style="217" bestFit="1" customWidth="1"/>
    <col min="3588" max="3588" width="27.7265625" style="217" customWidth="1"/>
    <col min="3589" max="3589" width="22.26953125" style="217" customWidth="1"/>
    <col min="3590" max="3590" width="13.1796875" style="217" customWidth="1"/>
    <col min="3591" max="3591" width="28.1796875" style="217" bestFit="1" customWidth="1"/>
    <col min="3592" max="3592" width="14.7265625" style="217" bestFit="1" customWidth="1"/>
    <col min="3593" max="3593" width="9" style="217" customWidth="1"/>
    <col min="3594" max="3594" width="16.1796875" style="217" customWidth="1"/>
    <col min="3595" max="3595" width="7.54296875" style="217" customWidth="1"/>
    <col min="3596" max="3596" width="18.453125" style="217" bestFit="1" customWidth="1"/>
    <col min="3597" max="3597" width="18.81640625" style="217" bestFit="1" customWidth="1"/>
    <col min="3598" max="3598" width="16.1796875" style="217" bestFit="1" customWidth="1"/>
    <col min="3599" max="3599" width="9.1796875" style="217"/>
    <col min="3600" max="3600" width="16.26953125" style="217" bestFit="1" customWidth="1"/>
    <col min="3601" max="3840" width="9.1796875" style="217"/>
    <col min="3841" max="3841" width="5.1796875" style="217" customWidth="1"/>
    <col min="3842" max="3842" width="31.7265625" style="217" customWidth="1"/>
    <col min="3843" max="3843" width="25.54296875" style="217" bestFit="1" customWidth="1"/>
    <col min="3844" max="3844" width="27.7265625" style="217" customWidth="1"/>
    <col min="3845" max="3845" width="22.26953125" style="217" customWidth="1"/>
    <col min="3846" max="3846" width="13.1796875" style="217" customWidth="1"/>
    <col min="3847" max="3847" width="28.1796875" style="217" bestFit="1" customWidth="1"/>
    <col min="3848" max="3848" width="14.7265625" style="217" bestFit="1" customWidth="1"/>
    <col min="3849" max="3849" width="9" style="217" customWidth="1"/>
    <col min="3850" max="3850" width="16.1796875" style="217" customWidth="1"/>
    <col min="3851" max="3851" width="7.54296875" style="217" customWidth="1"/>
    <col min="3852" max="3852" width="18.453125" style="217" bestFit="1" customWidth="1"/>
    <col min="3853" max="3853" width="18.81640625" style="217" bestFit="1" customWidth="1"/>
    <col min="3854" max="3854" width="16.1796875" style="217" bestFit="1" customWidth="1"/>
    <col min="3855" max="3855" width="9.1796875" style="217"/>
    <col min="3856" max="3856" width="16.26953125" style="217" bestFit="1" customWidth="1"/>
    <col min="3857" max="4096" width="9.1796875" style="217"/>
    <col min="4097" max="4097" width="5.1796875" style="217" customWidth="1"/>
    <col min="4098" max="4098" width="31.7265625" style="217" customWidth="1"/>
    <col min="4099" max="4099" width="25.54296875" style="217" bestFit="1" customWidth="1"/>
    <col min="4100" max="4100" width="27.7265625" style="217" customWidth="1"/>
    <col min="4101" max="4101" width="22.26953125" style="217" customWidth="1"/>
    <col min="4102" max="4102" width="13.1796875" style="217" customWidth="1"/>
    <col min="4103" max="4103" width="28.1796875" style="217" bestFit="1" customWidth="1"/>
    <col min="4104" max="4104" width="14.7265625" style="217" bestFit="1" customWidth="1"/>
    <col min="4105" max="4105" width="9" style="217" customWidth="1"/>
    <col min="4106" max="4106" width="16.1796875" style="217" customWidth="1"/>
    <col min="4107" max="4107" width="7.54296875" style="217" customWidth="1"/>
    <col min="4108" max="4108" width="18.453125" style="217" bestFit="1" customWidth="1"/>
    <col min="4109" max="4109" width="18.81640625" style="217" bestFit="1" customWidth="1"/>
    <col min="4110" max="4110" width="16.1796875" style="217" bestFit="1" customWidth="1"/>
    <col min="4111" max="4111" width="9.1796875" style="217"/>
    <col min="4112" max="4112" width="16.26953125" style="217" bestFit="1" customWidth="1"/>
    <col min="4113" max="4352" width="9.1796875" style="217"/>
    <col min="4353" max="4353" width="5.1796875" style="217" customWidth="1"/>
    <col min="4354" max="4354" width="31.7265625" style="217" customWidth="1"/>
    <col min="4355" max="4355" width="25.54296875" style="217" bestFit="1" customWidth="1"/>
    <col min="4356" max="4356" width="27.7265625" style="217" customWidth="1"/>
    <col min="4357" max="4357" width="22.26953125" style="217" customWidth="1"/>
    <col min="4358" max="4358" width="13.1796875" style="217" customWidth="1"/>
    <col min="4359" max="4359" width="28.1796875" style="217" bestFit="1" customWidth="1"/>
    <col min="4360" max="4360" width="14.7265625" style="217" bestFit="1" customWidth="1"/>
    <col min="4361" max="4361" width="9" style="217" customWidth="1"/>
    <col min="4362" max="4362" width="16.1796875" style="217" customWidth="1"/>
    <col min="4363" max="4363" width="7.54296875" style="217" customWidth="1"/>
    <col min="4364" max="4364" width="18.453125" style="217" bestFit="1" customWidth="1"/>
    <col min="4365" max="4365" width="18.81640625" style="217" bestFit="1" customWidth="1"/>
    <col min="4366" max="4366" width="16.1796875" style="217" bestFit="1" customWidth="1"/>
    <col min="4367" max="4367" width="9.1796875" style="217"/>
    <col min="4368" max="4368" width="16.26953125" style="217" bestFit="1" customWidth="1"/>
    <col min="4369" max="4608" width="9.1796875" style="217"/>
    <col min="4609" max="4609" width="5.1796875" style="217" customWidth="1"/>
    <col min="4610" max="4610" width="31.7265625" style="217" customWidth="1"/>
    <col min="4611" max="4611" width="25.54296875" style="217" bestFit="1" customWidth="1"/>
    <col min="4612" max="4612" width="27.7265625" style="217" customWidth="1"/>
    <col min="4613" max="4613" width="22.26953125" style="217" customWidth="1"/>
    <col min="4614" max="4614" width="13.1796875" style="217" customWidth="1"/>
    <col min="4615" max="4615" width="28.1796875" style="217" bestFit="1" customWidth="1"/>
    <col min="4616" max="4616" width="14.7265625" style="217" bestFit="1" customWidth="1"/>
    <col min="4617" max="4617" width="9" style="217" customWidth="1"/>
    <col min="4618" max="4618" width="16.1796875" style="217" customWidth="1"/>
    <col min="4619" max="4619" width="7.54296875" style="217" customWidth="1"/>
    <col min="4620" max="4620" width="18.453125" style="217" bestFit="1" customWidth="1"/>
    <col min="4621" max="4621" width="18.81640625" style="217" bestFit="1" customWidth="1"/>
    <col min="4622" max="4622" width="16.1796875" style="217" bestFit="1" customWidth="1"/>
    <col min="4623" max="4623" width="9.1796875" style="217"/>
    <col min="4624" max="4624" width="16.26953125" style="217" bestFit="1" customWidth="1"/>
    <col min="4625" max="4864" width="9.1796875" style="217"/>
    <col min="4865" max="4865" width="5.1796875" style="217" customWidth="1"/>
    <col min="4866" max="4866" width="31.7265625" style="217" customWidth="1"/>
    <col min="4867" max="4867" width="25.54296875" style="217" bestFit="1" customWidth="1"/>
    <col min="4868" max="4868" width="27.7265625" style="217" customWidth="1"/>
    <col min="4869" max="4869" width="22.26953125" style="217" customWidth="1"/>
    <col min="4870" max="4870" width="13.1796875" style="217" customWidth="1"/>
    <col min="4871" max="4871" width="28.1796875" style="217" bestFit="1" customWidth="1"/>
    <col min="4872" max="4872" width="14.7265625" style="217" bestFit="1" customWidth="1"/>
    <col min="4873" max="4873" width="9" style="217" customWidth="1"/>
    <col min="4874" max="4874" width="16.1796875" style="217" customWidth="1"/>
    <col min="4875" max="4875" width="7.54296875" style="217" customWidth="1"/>
    <col min="4876" max="4876" width="18.453125" style="217" bestFit="1" customWidth="1"/>
    <col min="4877" max="4877" width="18.81640625" style="217" bestFit="1" customWidth="1"/>
    <col min="4878" max="4878" width="16.1796875" style="217" bestFit="1" customWidth="1"/>
    <col min="4879" max="4879" width="9.1796875" style="217"/>
    <col min="4880" max="4880" width="16.26953125" style="217" bestFit="1" customWidth="1"/>
    <col min="4881" max="5120" width="9.1796875" style="217"/>
    <col min="5121" max="5121" width="5.1796875" style="217" customWidth="1"/>
    <col min="5122" max="5122" width="31.7265625" style="217" customWidth="1"/>
    <col min="5123" max="5123" width="25.54296875" style="217" bestFit="1" customWidth="1"/>
    <col min="5124" max="5124" width="27.7265625" style="217" customWidth="1"/>
    <col min="5125" max="5125" width="22.26953125" style="217" customWidth="1"/>
    <col min="5126" max="5126" width="13.1796875" style="217" customWidth="1"/>
    <col min="5127" max="5127" width="28.1796875" style="217" bestFit="1" customWidth="1"/>
    <col min="5128" max="5128" width="14.7265625" style="217" bestFit="1" customWidth="1"/>
    <col min="5129" max="5129" width="9" style="217" customWidth="1"/>
    <col min="5130" max="5130" width="16.1796875" style="217" customWidth="1"/>
    <col min="5131" max="5131" width="7.54296875" style="217" customWidth="1"/>
    <col min="5132" max="5132" width="18.453125" style="217" bestFit="1" customWidth="1"/>
    <col min="5133" max="5133" width="18.81640625" style="217" bestFit="1" customWidth="1"/>
    <col min="5134" max="5134" width="16.1796875" style="217" bestFit="1" customWidth="1"/>
    <col min="5135" max="5135" width="9.1796875" style="217"/>
    <col min="5136" max="5136" width="16.26953125" style="217" bestFit="1" customWidth="1"/>
    <col min="5137" max="5376" width="9.1796875" style="217"/>
    <col min="5377" max="5377" width="5.1796875" style="217" customWidth="1"/>
    <col min="5378" max="5378" width="31.7265625" style="217" customWidth="1"/>
    <col min="5379" max="5379" width="25.54296875" style="217" bestFit="1" customWidth="1"/>
    <col min="5380" max="5380" width="27.7265625" style="217" customWidth="1"/>
    <col min="5381" max="5381" width="22.26953125" style="217" customWidth="1"/>
    <col min="5382" max="5382" width="13.1796875" style="217" customWidth="1"/>
    <col min="5383" max="5383" width="28.1796875" style="217" bestFit="1" customWidth="1"/>
    <col min="5384" max="5384" width="14.7265625" style="217" bestFit="1" customWidth="1"/>
    <col min="5385" max="5385" width="9" style="217" customWidth="1"/>
    <col min="5386" max="5386" width="16.1796875" style="217" customWidth="1"/>
    <col min="5387" max="5387" width="7.54296875" style="217" customWidth="1"/>
    <col min="5388" max="5388" width="18.453125" style="217" bestFit="1" customWidth="1"/>
    <col min="5389" max="5389" width="18.81640625" style="217" bestFit="1" customWidth="1"/>
    <col min="5390" max="5390" width="16.1796875" style="217" bestFit="1" customWidth="1"/>
    <col min="5391" max="5391" width="9.1796875" style="217"/>
    <col min="5392" max="5392" width="16.26953125" style="217" bestFit="1" customWidth="1"/>
    <col min="5393" max="5632" width="9.1796875" style="217"/>
    <col min="5633" max="5633" width="5.1796875" style="217" customWidth="1"/>
    <col min="5634" max="5634" width="31.7265625" style="217" customWidth="1"/>
    <col min="5635" max="5635" width="25.54296875" style="217" bestFit="1" customWidth="1"/>
    <col min="5636" max="5636" width="27.7265625" style="217" customWidth="1"/>
    <col min="5637" max="5637" width="22.26953125" style="217" customWidth="1"/>
    <col min="5638" max="5638" width="13.1796875" style="217" customWidth="1"/>
    <col min="5639" max="5639" width="28.1796875" style="217" bestFit="1" customWidth="1"/>
    <col min="5640" max="5640" width="14.7265625" style="217" bestFit="1" customWidth="1"/>
    <col min="5641" max="5641" width="9" style="217" customWidth="1"/>
    <col min="5642" max="5642" width="16.1796875" style="217" customWidth="1"/>
    <col min="5643" max="5643" width="7.54296875" style="217" customWidth="1"/>
    <col min="5644" max="5644" width="18.453125" style="217" bestFit="1" customWidth="1"/>
    <col min="5645" max="5645" width="18.81640625" style="217" bestFit="1" customWidth="1"/>
    <col min="5646" max="5646" width="16.1796875" style="217" bestFit="1" customWidth="1"/>
    <col min="5647" max="5647" width="9.1796875" style="217"/>
    <col min="5648" max="5648" width="16.26953125" style="217" bestFit="1" customWidth="1"/>
    <col min="5649" max="5888" width="9.1796875" style="217"/>
    <col min="5889" max="5889" width="5.1796875" style="217" customWidth="1"/>
    <col min="5890" max="5890" width="31.7265625" style="217" customWidth="1"/>
    <col min="5891" max="5891" width="25.54296875" style="217" bestFit="1" customWidth="1"/>
    <col min="5892" max="5892" width="27.7265625" style="217" customWidth="1"/>
    <col min="5893" max="5893" width="22.26953125" style="217" customWidth="1"/>
    <col min="5894" max="5894" width="13.1796875" style="217" customWidth="1"/>
    <col min="5895" max="5895" width="28.1796875" style="217" bestFit="1" customWidth="1"/>
    <col min="5896" max="5896" width="14.7265625" style="217" bestFit="1" customWidth="1"/>
    <col min="5897" max="5897" width="9" style="217" customWidth="1"/>
    <col min="5898" max="5898" width="16.1796875" style="217" customWidth="1"/>
    <col min="5899" max="5899" width="7.54296875" style="217" customWidth="1"/>
    <col min="5900" max="5900" width="18.453125" style="217" bestFit="1" customWidth="1"/>
    <col min="5901" max="5901" width="18.81640625" style="217" bestFit="1" customWidth="1"/>
    <col min="5902" max="5902" width="16.1796875" style="217" bestFit="1" customWidth="1"/>
    <col min="5903" max="5903" width="9.1796875" style="217"/>
    <col min="5904" max="5904" width="16.26953125" style="217" bestFit="1" customWidth="1"/>
    <col min="5905" max="6144" width="9.1796875" style="217"/>
    <col min="6145" max="6145" width="5.1796875" style="217" customWidth="1"/>
    <col min="6146" max="6146" width="31.7265625" style="217" customWidth="1"/>
    <col min="6147" max="6147" width="25.54296875" style="217" bestFit="1" customWidth="1"/>
    <col min="6148" max="6148" width="27.7265625" style="217" customWidth="1"/>
    <col min="6149" max="6149" width="22.26953125" style="217" customWidth="1"/>
    <col min="6150" max="6150" width="13.1796875" style="217" customWidth="1"/>
    <col min="6151" max="6151" width="28.1796875" style="217" bestFit="1" customWidth="1"/>
    <col min="6152" max="6152" width="14.7265625" style="217" bestFit="1" customWidth="1"/>
    <col min="6153" max="6153" width="9" style="217" customWidth="1"/>
    <col min="6154" max="6154" width="16.1796875" style="217" customWidth="1"/>
    <col min="6155" max="6155" width="7.54296875" style="217" customWidth="1"/>
    <col min="6156" max="6156" width="18.453125" style="217" bestFit="1" customWidth="1"/>
    <col min="6157" max="6157" width="18.81640625" style="217" bestFit="1" customWidth="1"/>
    <col min="6158" max="6158" width="16.1796875" style="217" bestFit="1" customWidth="1"/>
    <col min="6159" max="6159" width="9.1796875" style="217"/>
    <col min="6160" max="6160" width="16.26953125" style="217" bestFit="1" customWidth="1"/>
    <col min="6161" max="6400" width="9.1796875" style="217"/>
    <col min="6401" max="6401" width="5.1796875" style="217" customWidth="1"/>
    <col min="6402" max="6402" width="31.7265625" style="217" customWidth="1"/>
    <col min="6403" max="6403" width="25.54296875" style="217" bestFit="1" customWidth="1"/>
    <col min="6404" max="6404" width="27.7265625" style="217" customWidth="1"/>
    <col min="6405" max="6405" width="22.26953125" style="217" customWidth="1"/>
    <col min="6406" max="6406" width="13.1796875" style="217" customWidth="1"/>
    <col min="6407" max="6407" width="28.1796875" style="217" bestFit="1" customWidth="1"/>
    <col min="6408" max="6408" width="14.7265625" style="217" bestFit="1" customWidth="1"/>
    <col min="6409" max="6409" width="9" style="217" customWidth="1"/>
    <col min="6410" max="6410" width="16.1796875" style="217" customWidth="1"/>
    <col min="6411" max="6411" width="7.54296875" style="217" customWidth="1"/>
    <col min="6412" max="6412" width="18.453125" style="217" bestFit="1" customWidth="1"/>
    <col min="6413" max="6413" width="18.81640625" style="217" bestFit="1" customWidth="1"/>
    <col min="6414" max="6414" width="16.1796875" style="217" bestFit="1" customWidth="1"/>
    <col min="6415" max="6415" width="9.1796875" style="217"/>
    <col min="6416" max="6416" width="16.26953125" style="217" bestFit="1" customWidth="1"/>
    <col min="6417" max="6656" width="9.1796875" style="217"/>
    <col min="6657" max="6657" width="5.1796875" style="217" customWidth="1"/>
    <col min="6658" max="6658" width="31.7265625" style="217" customWidth="1"/>
    <col min="6659" max="6659" width="25.54296875" style="217" bestFit="1" customWidth="1"/>
    <col min="6660" max="6660" width="27.7265625" style="217" customWidth="1"/>
    <col min="6661" max="6661" width="22.26953125" style="217" customWidth="1"/>
    <col min="6662" max="6662" width="13.1796875" style="217" customWidth="1"/>
    <col min="6663" max="6663" width="28.1796875" style="217" bestFit="1" customWidth="1"/>
    <col min="6664" max="6664" width="14.7265625" style="217" bestFit="1" customWidth="1"/>
    <col min="6665" max="6665" width="9" style="217" customWidth="1"/>
    <col min="6666" max="6666" width="16.1796875" style="217" customWidth="1"/>
    <col min="6667" max="6667" width="7.54296875" style="217" customWidth="1"/>
    <col min="6668" max="6668" width="18.453125" style="217" bestFit="1" customWidth="1"/>
    <col min="6669" max="6669" width="18.81640625" style="217" bestFit="1" customWidth="1"/>
    <col min="6670" max="6670" width="16.1796875" style="217" bestFit="1" customWidth="1"/>
    <col min="6671" max="6671" width="9.1796875" style="217"/>
    <col min="6672" max="6672" width="16.26953125" style="217" bestFit="1" customWidth="1"/>
    <col min="6673" max="6912" width="9.1796875" style="217"/>
    <col min="6913" max="6913" width="5.1796875" style="217" customWidth="1"/>
    <col min="6914" max="6914" width="31.7265625" style="217" customWidth="1"/>
    <col min="6915" max="6915" width="25.54296875" style="217" bestFit="1" customWidth="1"/>
    <col min="6916" max="6916" width="27.7265625" style="217" customWidth="1"/>
    <col min="6917" max="6917" width="22.26953125" style="217" customWidth="1"/>
    <col min="6918" max="6918" width="13.1796875" style="217" customWidth="1"/>
    <col min="6919" max="6919" width="28.1796875" style="217" bestFit="1" customWidth="1"/>
    <col min="6920" max="6920" width="14.7265625" style="217" bestFit="1" customWidth="1"/>
    <col min="6921" max="6921" width="9" style="217" customWidth="1"/>
    <col min="6922" max="6922" width="16.1796875" style="217" customWidth="1"/>
    <col min="6923" max="6923" width="7.54296875" style="217" customWidth="1"/>
    <col min="6924" max="6924" width="18.453125" style="217" bestFit="1" customWidth="1"/>
    <col min="6925" max="6925" width="18.81640625" style="217" bestFit="1" customWidth="1"/>
    <col min="6926" max="6926" width="16.1796875" style="217" bestFit="1" customWidth="1"/>
    <col min="6927" max="6927" width="9.1796875" style="217"/>
    <col min="6928" max="6928" width="16.26953125" style="217" bestFit="1" customWidth="1"/>
    <col min="6929" max="7168" width="9.1796875" style="217"/>
    <col min="7169" max="7169" width="5.1796875" style="217" customWidth="1"/>
    <col min="7170" max="7170" width="31.7265625" style="217" customWidth="1"/>
    <col min="7171" max="7171" width="25.54296875" style="217" bestFit="1" customWidth="1"/>
    <col min="7172" max="7172" width="27.7265625" style="217" customWidth="1"/>
    <col min="7173" max="7173" width="22.26953125" style="217" customWidth="1"/>
    <col min="7174" max="7174" width="13.1796875" style="217" customWidth="1"/>
    <col min="7175" max="7175" width="28.1796875" style="217" bestFit="1" customWidth="1"/>
    <col min="7176" max="7176" width="14.7265625" style="217" bestFit="1" customWidth="1"/>
    <col min="7177" max="7177" width="9" style="217" customWidth="1"/>
    <col min="7178" max="7178" width="16.1796875" style="217" customWidth="1"/>
    <col min="7179" max="7179" width="7.54296875" style="217" customWidth="1"/>
    <col min="7180" max="7180" width="18.453125" style="217" bestFit="1" customWidth="1"/>
    <col min="7181" max="7181" width="18.81640625" style="217" bestFit="1" customWidth="1"/>
    <col min="7182" max="7182" width="16.1796875" style="217" bestFit="1" customWidth="1"/>
    <col min="7183" max="7183" width="9.1796875" style="217"/>
    <col min="7184" max="7184" width="16.26953125" style="217" bestFit="1" customWidth="1"/>
    <col min="7185" max="7424" width="9.1796875" style="217"/>
    <col min="7425" max="7425" width="5.1796875" style="217" customWidth="1"/>
    <col min="7426" max="7426" width="31.7265625" style="217" customWidth="1"/>
    <col min="7427" max="7427" width="25.54296875" style="217" bestFit="1" customWidth="1"/>
    <col min="7428" max="7428" width="27.7265625" style="217" customWidth="1"/>
    <col min="7429" max="7429" width="22.26953125" style="217" customWidth="1"/>
    <col min="7430" max="7430" width="13.1796875" style="217" customWidth="1"/>
    <col min="7431" max="7431" width="28.1796875" style="217" bestFit="1" customWidth="1"/>
    <col min="7432" max="7432" width="14.7265625" style="217" bestFit="1" customWidth="1"/>
    <col min="7433" max="7433" width="9" style="217" customWidth="1"/>
    <col min="7434" max="7434" width="16.1796875" style="217" customWidth="1"/>
    <col min="7435" max="7435" width="7.54296875" style="217" customWidth="1"/>
    <col min="7436" max="7436" width="18.453125" style="217" bestFit="1" customWidth="1"/>
    <col min="7437" max="7437" width="18.81640625" style="217" bestFit="1" customWidth="1"/>
    <col min="7438" max="7438" width="16.1796875" style="217" bestFit="1" customWidth="1"/>
    <col min="7439" max="7439" width="9.1796875" style="217"/>
    <col min="7440" max="7440" width="16.26953125" style="217" bestFit="1" customWidth="1"/>
    <col min="7441" max="7680" width="9.1796875" style="217"/>
    <col min="7681" max="7681" width="5.1796875" style="217" customWidth="1"/>
    <col min="7682" max="7682" width="31.7265625" style="217" customWidth="1"/>
    <col min="7683" max="7683" width="25.54296875" style="217" bestFit="1" customWidth="1"/>
    <col min="7684" max="7684" width="27.7265625" style="217" customWidth="1"/>
    <col min="7685" max="7685" width="22.26953125" style="217" customWidth="1"/>
    <col min="7686" max="7686" width="13.1796875" style="217" customWidth="1"/>
    <col min="7687" max="7687" width="28.1796875" style="217" bestFit="1" customWidth="1"/>
    <col min="7688" max="7688" width="14.7265625" style="217" bestFit="1" customWidth="1"/>
    <col min="7689" max="7689" width="9" style="217" customWidth="1"/>
    <col min="7690" max="7690" width="16.1796875" style="217" customWidth="1"/>
    <col min="7691" max="7691" width="7.54296875" style="217" customWidth="1"/>
    <col min="7692" max="7692" width="18.453125" style="217" bestFit="1" customWidth="1"/>
    <col min="7693" max="7693" width="18.81640625" style="217" bestFit="1" customWidth="1"/>
    <col min="7694" max="7694" width="16.1796875" style="217" bestFit="1" customWidth="1"/>
    <col min="7695" max="7695" width="9.1796875" style="217"/>
    <col min="7696" max="7696" width="16.26953125" style="217" bestFit="1" customWidth="1"/>
    <col min="7697" max="7936" width="9.1796875" style="217"/>
    <col min="7937" max="7937" width="5.1796875" style="217" customWidth="1"/>
    <col min="7938" max="7938" width="31.7265625" style="217" customWidth="1"/>
    <col min="7939" max="7939" width="25.54296875" style="217" bestFit="1" customWidth="1"/>
    <col min="7940" max="7940" width="27.7265625" style="217" customWidth="1"/>
    <col min="7941" max="7941" width="22.26953125" style="217" customWidth="1"/>
    <col min="7942" max="7942" width="13.1796875" style="217" customWidth="1"/>
    <col min="7943" max="7943" width="28.1796875" style="217" bestFit="1" customWidth="1"/>
    <col min="7944" max="7944" width="14.7265625" style="217" bestFit="1" customWidth="1"/>
    <col min="7945" max="7945" width="9" style="217" customWidth="1"/>
    <col min="7946" max="7946" width="16.1796875" style="217" customWidth="1"/>
    <col min="7947" max="7947" width="7.54296875" style="217" customWidth="1"/>
    <col min="7948" max="7948" width="18.453125" style="217" bestFit="1" customWidth="1"/>
    <col min="7949" max="7949" width="18.81640625" style="217" bestFit="1" customWidth="1"/>
    <col min="7950" max="7950" width="16.1796875" style="217" bestFit="1" customWidth="1"/>
    <col min="7951" max="7951" width="9.1796875" style="217"/>
    <col min="7952" max="7952" width="16.26953125" style="217" bestFit="1" customWidth="1"/>
    <col min="7953" max="8192" width="9.1796875" style="217"/>
    <col min="8193" max="8193" width="5.1796875" style="217" customWidth="1"/>
    <col min="8194" max="8194" width="31.7265625" style="217" customWidth="1"/>
    <col min="8195" max="8195" width="25.54296875" style="217" bestFit="1" customWidth="1"/>
    <col min="8196" max="8196" width="27.7265625" style="217" customWidth="1"/>
    <col min="8197" max="8197" width="22.26953125" style="217" customWidth="1"/>
    <col min="8198" max="8198" width="13.1796875" style="217" customWidth="1"/>
    <col min="8199" max="8199" width="28.1796875" style="217" bestFit="1" customWidth="1"/>
    <col min="8200" max="8200" width="14.7265625" style="217" bestFit="1" customWidth="1"/>
    <col min="8201" max="8201" width="9" style="217" customWidth="1"/>
    <col min="8202" max="8202" width="16.1796875" style="217" customWidth="1"/>
    <col min="8203" max="8203" width="7.54296875" style="217" customWidth="1"/>
    <col min="8204" max="8204" width="18.453125" style="217" bestFit="1" customWidth="1"/>
    <col min="8205" max="8205" width="18.81640625" style="217" bestFit="1" customWidth="1"/>
    <col min="8206" max="8206" width="16.1796875" style="217" bestFit="1" customWidth="1"/>
    <col min="8207" max="8207" width="9.1796875" style="217"/>
    <col min="8208" max="8208" width="16.26953125" style="217" bestFit="1" customWidth="1"/>
    <col min="8209" max="8448" width="9.1796875" style="217"/>
    <col min="8449" max="8449" width="5.1796875" style="217" customWidth="1"/>
    <col min="8450" max="8450" width="31.7265625" style="217" customWidth="1"/>
    <col min="8451" max="8451" width="25.54296875" style="217" bestFit="1" customWidth="1"/>
    <col min="8452" max="8452" width="27.7265625" style="217" customWidth="1"/>
    <col min="8453" max="8453" width="22.26953125" style="217" customWidth="1"/>
    <col min="8454" max="8454" width="13.1796875" style="217" customWidth="1"/>
    <col min="8455" max="8455" width="28.1796875" style="217" bestFit="1" customWidth="1"/>
    <col min="8456" max="8456" width="14.7265625" style="217" bestFit="1" customWidth="1"/>
    <col min="8457" max="8457" width="9" style="217" customWidth="1"/>
    <col min="8458" max="8458" width="16.1796875" style="217" customWidth="1"/>
    <col min="8459" max="8459" width="7.54296875" style="217" customWidth="1"/>
    <col min="8460" max="8460" width="18.453125" style="217" bestFit="1" customWidth="1"/>
    <col min="8461" max="8461" width="18.81640625" style="217" bestFit="1" customWidth="1"/>
    <col min="8462" max="8462" width="16.1796875" style="217" bestFit="1" customWidth="1"/>
    <col min="8463" max="8463" width="9.1796875" style="217"/>
    <col min="8464" max="8464" width="16.26953125" style="217" bestFit="1" customWidth="1"/>
    <col min="8465" max="8704" width="9.1796875" style="217"/>
    <col min="8705" max="8705" width="5.1796875" style="217" customWidth="1"/>
    <col min="8706" max="8706" width="31.7265625" style="217" customWidth="1"/>
    <col min="8707" max="8707" width="25.54296875" style="217" bestFit="1" customWidth="1"/>
    <col min="8708" max="8708" width="27.7265625" style="217" customWidth="1"/>
    <col min="8709" max="8709" width="22.26953125" style="217" customWidth="1"/>
    <col min="8710" max="8710" width="13.1796875" style="217" customWidth="1"/>
    <col min="8711" max="8711" width="28.1796875" style="217" bestFit="1" customWidth="1"/>
    <col min="8712" max="8712" width="14.7265625" style="217" bestFit="1" customWidth="1"/>
    <col min="8713" max="8713" width="9" style="217" customWidth="1"/>
    <col min="8714" max="8714" width="16.1796875" style="217" customWidth="1"/>
    <col min="8715" max="8715" width="7.54296875" style="217" customWidth="1"/>
    <col min="8716" max="8716" width="18.453125" style="217" bestFit="1" customWidth="1"/>
    <col min="8717" max="8717" width="18.81640625" style="217" bestFit="1" customWidth="1"/>
    <col min="8718" max="8718" width="16.1796875" style="217" bestFit="1" customWidth="1"/>
    <col min="8719" max="8719" width="9.1796875" style="217"/>
    <col min="8720" max="8720" width="16.26953125" style="217" bestFit="1" customWidth="1"/>
    <col min="8721" max="8960" width="9.1796875" style="217"/>
    <col min="8961" max="8961" width="5.1796875" style="217" customWidth="1"/>
    <col min="8962" max="8962" width="31.7265625" style="217" customWidth="1"/>
    <col min="8963" max="8963" width="25.54296875" style="217" bestFit="1" customWidth="1"/>
    <col min="8964" max="8964" width="27.7265625" style="217" customWidth="1"/>
    <col min="8965" max="8965" width="22.26953125" style="217" customWidth="1"/>
    <col min="8966" max="8966" width="13.1796875" style="217" customWidth="1"/>
    <col min="8967" max="8967" width="28.1796875" style="217" bestFit="1" customWidth="1"/>
    <col min="8968" max="8968" width="14.7265625" style="217" bestFit="1" customWidth="1"/>
    <col min="8969" max="8969" width="9" style="217" customWidth="1"/>
    <col min="8970" max="8970" width="16.1796875" style="217" customWidth="1"/>
    <col min="8971" max="8971" width="7.54296875" style="217" customWidth="1"/>
    <col min="8972" max="8972" width="18.453125" style="217" bestFit="1" customWidth="1"/>
    <col min="8973" max="8973" width="18.81640625" style="217" bestFit="1" customWidth="1"/>
    <col min="8974" max="8974" width="16.1796875" style="217" bestFit="1" customWidth="1"/>
    <col min="8975" max="8975" width="9.1796875" style="217"/>
    <col min="8976" max="8976" width="16.26953125" style="217" bestFit="1" customWidth="1"/>
    <col min="8977" max="9216" width="9.1796875" style="217"/>
    <col min="9217" max="9217" width="5.1796875" style="217" customWidth="1"/>
    <col min="9218" max="9218" width="31.7265625" style="217" customWidth="1"/>
    <col min="9219" max="9219" width="25.54296875" style="217" bestFit="1" customWidth="1"/>
    <col min="9220" max="9220" width="27.7265625" style="217" customWidth="1"/>
    <col min="9221" max="9221" width="22.26953125" style="217" customWidth="1"/>
    <col min="9222" max="9222" width="13.1796875" style="217" customWidth="1"/>
    <col min="9223" max="9223" width="28.1796875" style="217" bestFit="1" customWidth="1"/>
    <col min="9224" max="9224" width="14.7265625" style="217" bestFit="1" customWidth="1"/>
    <col min="9225" max="9225" width="9" style="217" customWidth="1"/>
    <col min="9226" max="9226" width="16.1796875" style="217" customWidth="1"/>
    <col min="9227" max="9227" width="7.54296875" style="217" customWidth="1"/>
    <col min="9228" max="9228" width="18.453125" style="217" bestFit="1" customWidth="1"/>
    <col min="9229" max="9229" width="18.81640625" style="217" bestFit="1" customWidth="1"/>
    <col min="9230" max="9230" width="16.1796875" style="217" bestFit="1" customWidth="1"/>
    <col min="9231" max="9231" width="9.1796875" style="217"/>
    <col min="9232" max="9232" width="16.26953125" style="217" bestFit="1" customWidth="1"/>
    <col min="9233" max="9472" width="9.1796875" style="217"/>
    <col min="9473" max="9473" width="5.1796875" style="217" customWidth="1"/>
    <col min="9474" max="9474" width="31.7265625" style="217" customWidth="1"/>
    <col min="9475" max="9475" width="25.54296875" style="217" bestFit="1" customWidth="1"/>
    <col min="9476" max="9476" width="27.7265625" style="217" customWidth="1"/>
    <col min="9477" max="9477" width="22.26953125" style="217" customWidth="1"/>
    <col min="9478" max="9478" width="13.1796875" style="217" customWidth="1"/>
    <col min="9479" max="9479" width="28.1796875" style="217" bestFit="1" customWidth="1"/>
    <col min="9480" max="9480" width="14.7265625" style="217" bestFit="1" customWidth="1"/>
    <col min="9481" max="9481" width="9" style="217" customWidth="1"/>
    <col min="9482" max="9482" width="16.1796875" style="217" customWidth="1"/>
    <col min="9483" max="9483" width="7.54296875" style="217" customWidth="1"/>
    <col min="9484" max="9484" width="18.453125" style="217" bestFit="1" customWidth="1"/>
    <col min="9485" max="9485" width="18.81640625" style="217" bestFit="1" customWidth="1"/>
    <col min="9486" max="9486" width="16.1796875" style="217" bestFit="1" customWidth="1"/>
    <col min="9487" max="9487" width="9.1796875" style="217"/>
    <col min="9488" max="9488" width="16.26953125" style="217" bestFit="1" customWidth="1"/>
    <col min="9489" max="9728" width="9.1796875" style="217"/>
    <col min="9729" max="9729" width="5.1796875" style="217" customWidth="1"/>
    <col min="9730" max="9730" width="31.7265625" style="217" customWidth="1"/>
    <col min="9731" max="9731" width="25.54296875" style="217" bestFit="1" customWidth="1"/>
    <col min="9732" max="9732" width="27.7265625" style="217" customWidth="1"/>
    <col min="9733" max="9733" width="22.26953125" style="217" customWidth="1"/>
    <col min="9734" max="9734" width="13.1796875" style="217" customWidth="1"/>
    <col min="9735" max="9735" width="28.1796875" style="217" bestFit="1" customWidth="1"/>
    <col min="9736" max="9736" width="14.7265625" style="217" bestFit="1" customWidth="1"/>
    <col min="9737" max="9737" width="9" style="217" customWidth="1"/>
    <col min="9738" max="9738" width="16.1796875" style="217" customWidth="1"/>
    <col min="9739" max="9739" width="7.54296875" style="217" customWidth="1"/>
    <col min="9740" max="9740" width="18.453125" style="217" bestFit="1" customWidth="1"/>
    <col min="9741" max="9741" width="18.81640625" style="217" bestFit="1" customWidth="1"/>
    <col min="9742" max="9742" width="16.1796875" style="217" bestFit="1" customWidth="1"/>
    <col min="9743" max="9743" width="9.1796875" style="217"/>
    <col min="9744" max="9744" width="16.26953125" style="217" bestFit="1" customWidth="1"/>
    <col min="9745" max="9984" width="9.1796875" style="217"/>
    <col min="9985" max="9985" width="5.1796875" style="217" customWidth="1"/>
    <col min="9986" max="9986" width="31.7265625" style="217" customWidth="1"/>
    <col min="9987" max="9987" width="25.54296875" style="217" bestFit="1" customWidth="1"/>
    <col min="9988" max="9988" width="27.7265625" style="217" customWidth="1"/>
    <col min="9989" max="9989" width="22.26953125" style="217" customWidth="1"/>
    <col min="9990" max="9990" width="13.1796875" style="217" customWidth="1"/>
    <col min="9991" max="9991" width="28.1796875" style="217" bestFit="1" customWidth="1"/>
    <col min="9992" max="9992" width="14.7265625" style="217" bestFit="1" customWidth="1"/>
    <col min="9993" max="9993" width="9" style="217" customWidth="1"/>
    <col min="9994" max="9994" width="16.1796875" style="217" customWidth="1"/>
    <col min="9995" max="9995" width="7.54296875" style="217" customWidth="1"/>
    <col min="9996" max="9996" width="18.453125" style="217" bestFit="1" customWidth="1"/>
    <col min="9997" max="9997" width="18.81640625" style="217" bestFit="1" customWidth="1"/>
    <col min="9998" max="9998" width="16.1796875" style="217" bestFit="1" customWidth="1"/>
    <col min="9999" max="9999" width="9.1796875" style="217"/>
    <col min="10000" max="10000" width="16.26953125" style="217" bestFit="1" customWidth="1"/>
    <col min="10001" max="10240" width="9.1796875" style="217"/>
    <col min="10241" max="10241" width="5.1796875" style="217" customWidth="1"/>
    <col min="10242" max="10242" width="31.7265625" style="217" customWidth="1"/>
    <col min="10243" max="10243" width="25.54296875" style="217" bestFit="1" customWidth="1"/>
    <col min="10244" max="10244" width="27.7265625" style="217" customWidth="1"/>
    <col min="10245" max="10245" width="22.26953125" style="217" customWidth="1"/>
    <col min="10246" max="10246" width="13.1796875" style="217" customWidth="1"/>
    <col min="10247" max="10247" width="28.1796875" style="217" bestFit="1" customWidth="1"/>
    <col min="10248" max="10248" width="14.7265625" style="217" bestFit="1" customWidth="1"/>
    <col min="10249" max="10249" width="9" style="217" customWidth="1"/>
    <col min="10250" max="10250" width="16.1796875" style="217" customWidth="1"/>
    <col min="10251" max="10251" width="7.54296875" style="217" customWidth="1"/>
    <col min="10252" max="10252" width="18.453125" style="217" bestFit="1" customWidth="1"/>
    <col min="10253" max="10253" width="18.81640625" style="217" bestFit="1" customWidth="1"/>
    <col min="10254" max="10254" width="16.1796875" style="217" bestFit="1" customWidth="1"/>
    <col min="10255" max="10255" width="9.1796875" style="217"/>
    <col min="10256" max="10256" width="16.26953125" style="217" bestFit="1" customWidth="1"/>
    <col min="10257" max="10496" width="9.1796875" style="217"/>
    <col min="10497" max="10497" width="5.1796875" style="217" customWidth="1"/>
    <col min="10498" max="10498" width="31.7265625" style="217" customWidth="1"/>
    <col min="10499" max="10499" width="25.54296875" style="217" bestFit="1" customWidth="1"/>
    <col min="10500" max="10500" width="27.7265625" style="217" customWidth="1"/>
    <col min="10501" max="10501" width="22.26953125" style="217" customWidth="1"/>
    <col min="10502" max="10502" width="13.1796875" style="217" customWidth="1"/>
    <col min="10503" max="10503" width="28.1796875" style="217" bestFit="1" customWidth="1"/>
    <col min="10504" max="10504" width="14.7265625" style="217" bestFit="1" customWidth="1"/>
    <col min="10505" max="10505" width="9" style="217" customWidth="1"/>
    <col min="10506" max="10506" width="16.1796875" style="217" customWidth="1"/>
    <col min="10507" max="10507" width="7.54296875" style="217" customWidth="1"/>
    <col min="10508" max="10508" width="18.453125" style="217" bestFit="1" customWidth="1"/>
    <col min="10509" max="10509" width="18.81640625" style="217" bestFit="1" customWidth="1"/>
    <col min="10510" max="10510" width="16.1796875" style="217" bestFit="1" customWidth="1"/>
    <col min="10511" max="10511" width="9.1796875" style="217"/>
    <col min="10512" max="10512" width="16.26953125" style="217" bestFit="1" customWidth="1"/>
    <col min="10513" max="10752" width="9.1796875" style="217"/>
    <col min="10753" max="10753" width="5.1796875" style="217" customWidth="1"/>
    <col min="10754" max="10754" width="31.7265625" style="217" customWidth="1"/>
    <col min="10755" max="10755" width="25.54296875" style="217" bestFit="1" customWidth="1"/>
    <col min="10756" max="10756" width="27.7265625" style="217" customWidth="1"/>
    <col min="10757" max="10757" width="22.26953125" style="217" customWidth="1"/>
    <col min="10758" max="10758" width="13.1796875" style="217" customWidth="1"/>
    <col min="10759" max="10759" width="28.1796875" style="217" bestFit="1" customWidth="1"/>
    <col min="10760" max="10760" width="14.7265625" style="217" bestFit="1" customWidth="1"/>
    <col min="10761" max="10761" width="9" style="217" customWidth="1"/>
    <col min="10762" max="10762" width="16.1796875" style="217" customWidth="1"/>
    <col min="10763" max="10763" width="7.54296875" style="217" customWidth="1"/>
    <col min="10764" max="10764" width="18.453125" style="217" bestFit="1" customWidth="1"/>
    <col min="10765" max="10765" width="18.81640625" style="217" bestFit="1" customWidth="1"/>
    <col min="10766" max="10766" width="16.1796875" style="217" bestFit="1" customWidth="1"/>
    <col min="10767" max="10767" width="9.1796875" style="217"/>
    <col min="10768" max="10768" width="16.26953125" style="217" bestFit="1" customWidth="1"/>
    <col min="10769" max="11008" width="9.1796875" style="217"/>
    <col min="11009" max="11009" width="5.1796875" style="217" customWidth="1"/>
    <col min="11010" max="11010" width="31.7265625" style="217" customWidth="1"/>
    <col min="11011" max="11011" width="25.54296875" style="217" bestFit="1" customWidth="1"/>
    <col min="11012" max="11012" width="27.7265625" style="217" customWidth="1"/>
    <col min="11013" max="11013" width="22.26953125" style="217" customWidth="1"/>
    <col min="11014" max="11014" width="13.1796875" style="217" customWidth="1"/>
    <col min="11015" max="11015" width="28.1796875" style="217" bestFit="1" customWidth="1"/>
    <col min="11016" max="11016" width="14.7265625" style="217" bestFit="1" customWidth="1"/>
    <col min="11017" max="11017" width="9" style="217" customWidth="1"/>
    <col min="11018" max="11018" width="16.1796875" style="217" customWidth="1"/>
    <col min="11019" max="11019" width="7.54296875" style="217" customWidth="1"/>
    <col min="11020" max="11020" width="18.453125" style="217" bestFit="1" customWidth="1"/>
    <col min="11021" max="11021" width="18.81640625" style="217" bestFit="1" customWidth="1"/>
    <col min="11022" max="11022" width="16.1796875" style="217" bestFit="1" customWidth="1"/>
    <col min="11023" max="11023" width="9.1796875" style="217"/>
    <col min="11024" max="11024" width="16.26953125" style="217" bestFit="1" customWidth="1"/>
    <col min="11025" max="11264" width="9.1796875" style="217"/>
    <col min="11265" max="11265" width="5.1796875" style="217" customWidth="1"/>
    <col min="11266" max="11266" width="31.7265625" style="217" customWidth="1"/>
    <col min="11267" max="11267" width="25.54296875" style="217" bestFit="1" customWidth="1"/>
    <col min="11268" max="11268" width="27.7265625" style="217" customWidth="1"/>
    <col min="11269" max="11269" width="22.26953125" style="217" customWidth="1"/>
    <col min="11270" max="11270" width="13.1796875" style="217" customWidth="1"/>
    <col min="11271" max="11271" width="28.1796875" style="217" bestFit="1" customWidth="1"/>
    <col min="11272" max="11272" width="14.7265625" style="217" bestFit="1" customWidth="1"/>
    <col min="11273" max="11273" width="9" style="217" customWidth="1"/>
    <col min="11274" max="11274" width="16.1796875" style="217" customWidth="1"/>
    <col min="11275" max="11275" width="7.54296875" style="217" customWidth="1"/>
    <col min="11276" max="11276" width="18.453125" style="217" bestFit="1" customWidth="1"/>
    <col min="11277" max="11277" width="18.81640625" style="217" bestFit="1" customWidth="1"/>
    <col min="11278" max="11278" width="16.1796875" style="217" bestFit="1" customWidth="1"/>
    <col min="11279" max="11279" width="9.1796875" style="217"/>
    <col min="11280" max="11280" width="16.26953125" style="217" bestFit="1" customWidth="1"/>
    <col min="11281" max="11520" width="9.1796875" style="217"/>
    <col min="11521" max="11521" width="5.1796875" style="217" customWidth="1"/>
    <col min="11522" max="11522" width="31.7265625" style="217" customWidth="1"/>
    <col min="11523" max="11523" width="25.54296875" style="217" bestFit="1" customWidth="1"/>
    <col min="11524" max="11524" width="27.7265625" style="217" customWidth="1"/>
    <col min="11525" max="11525" width="22.26953125" style="217" customWidth="1"/>
    <col min="11526" max="11526" width="13.1796875" style="217" customWidth="1"/>
    <col min="11527" max="11527" width="28.1796875" style="217" bestFit="1" customWidth="1"/>
    <col min="11528" max="11528" width="14.7265625" style="217" bestFit="1" customWidth="1"/>
    <col min="11529" max="11529" width="9" style="217" customWidth="1"/>
    <col min="11530" max="11530" width="16.1796875" style="217" customWidth="1"/>
    <col min="11531" max="11531" width="7.54296875" style="217" customWidth="1"/>
    <col min="11532" max="11532" width="18.453125" style="217" bestFit="1" customWidth="1"/>
    <col min="11533" max="11533" width="18.81640625" style="217" bestFit="1" customWidth="1"/>
    <col min="11534" max="11534" width="16.1796875" style="217" bestFit="1" customWidth="1"/>
    <col min="11535" max="11535" width="9.1796875" style="217"/>
    <col min="11536" max="11536" width="16.26953125" style="217" bestFit="1" customWidth="1"/>
    <col min="11537" max="11776" width="9.1796875" style="217"/>
    <col min="11777" max="11777" width="5.1796875" style="217" customWidth="1"/>
    <col min="11778" max="11778" width="31.7265625" style="217" customWidth="1"/>
    <col min="11779" max="11779" width="25.54296875" style="217" bestFit="1" customWidth="1"/>
    <col min="11780" max="11780" width="27.7265625" style="217" customWidth="1"/>
    <col min="11781" max="11781" width="22.26953125" style="217" customWidth="1"/>
    <col min="11782" max="11782" width="13.1796875" style="217" customWidth="1"/>
    <col min="11783" max="11783" width="28.1796875" style="217" bestFit="1" customWidth="1"/>
    <col min="11784" max="11784" width="14.7265625" style="217" bestFit="1" customWidth="1"/>
    <col min="11785" max="11785" width="9" style="217" customWidth="1"/>
    <col min="11786" max="11786" width="16.1796875" style="217" customWidth="1"/>
    <col min="11787" max="11787" width="7.54296875" style="217" customWidth="1"/>
    <col min="11788" max="11788" width="18.453125" style="217" bestFit="1" customWidth="1"/>
    <col min="11789" max="11789" width="18.81640625" style="217" bestFit="1" customWidth="1"/>
    <col min="11790" max="11790" width="16.1796875" style="217" bestFit="1" customWidth="1"/>
    <col min="11791" max="11791" width="9.1796875" style="217"/>
    <col min="11792" max="11792" width="16.26953125" style="217" bestFit="1" customWidth="1"/>
    <col min="11793" max="12032" width="9.1796875" style="217"/>
    <col min="12033" max="12033" width="5.1796875" style="217" customWidth="1"/>
    <col min="12034" max="12034" width="31.7265625" style="217" customWidth="1"/>
    <col min="12035" max="12035" width="25.54296875" style="217" bestFit="1" customWidth="1"/>
    <col min="12036" max="12036" width="27.7265625" style="217" customWidth="1"/>
    <col min="12037" max="12037" width="22.26953125" style="217" customWidth="1"/>
    <col min="12038" max="12038" width="13.1796875" style="217" customWidth="1"/>
    <col min="12039" max="12039" width="28.1796875" style="217" bestFit="1" customWidth="1"/>
    <col min="12040" max="12040" width="14.7265625" style="217" bestFit="1" customWidth="1"/>
    <col min="12041" max="12041" width="9" style="217" customWidth="1"/>
    <col min="12042" max="12042" width="16.1796875" style="217" customWidth="1"/>
    <col min="12043" max="12043" width="7.54296875" style="217" customWidth="1"/>
    <col min="12044" max="12044" width="18.453125" style="217" bestFit="1" customWidth="1"/>
    <col min="12045" max="12045" width="18.81640625" style="217" bestFit="1" customWidth="1"/>
    <col min="12046" max="12046" width="16.1796875" style="217" bestFit="1" customWidth="1"/>
    <col min="12047" max="12047" width="9.1796875" style="217"/>
    <col min="12048" max="12048" width="16.26953125" style="217" bestFit="1" customWidth="1"/>
    <col min="12049" max="12288" width="9.1796875" style="217"/>
    <col min="12289" max="12289" width="5.1796875" style="217" customWidth="1"/>
    <col min="12290" max="12290" width="31.7265625" style="217" customWidth="1"/>
    <col min="12291" max="12291" width="25.54296875" style="217" bestFit="1" customWidth="1"/>
    <col min="12292" max="12292" width="27.7265625" style="217" customWidth="1"/>
    <col min="12293" max="12293" width="22.26953125" style="217" customWidth="1"/>
    <col min="12294" max="12294" width="13.1796875" style="217" customWidth="1"/>
    <col min="12295" max="12295" width="28.1796875" style="217" bestFit="1" customWidth="1"/>
    <col min="12296" max="12296" width="14.7265625" style="217" bestFit="1" customWidth="1"/>
    <col min="12297" max="12297" width="9" style="217" customWidth="1"/>
    <col min="12298" max="12298" width="16.1796875" style="217" customWidth="1"/>
    <col min="12299" max="12299" width="7.54296875" style="217" customWidth="1"/>
    <col min="12300" max="12300" width="18.453125" style="217" bestFit="1" customWidth="1"/>
    <col min="12301" max="12301" width="18.81640625" style="217" bestFit="1" customWidth="1"/>
    <col min="12302" max="12302" width="16.1796875" style="217" bestFit="1" customWidth="1"/>
    <col min="12303" max="12303" width="9.1796875" style="217"/>
    <col min="12304" max="12304" width="16.26953125" style="217" bestFit="1" customWidth="1"/>
    <col min="12305" max="12544" width="9.1796875" style="217"/>
    <col min="12545" max="12545" width="5.1796875" style="217" customWidth="1"/>
    <col min="12546" max="12546" width="31.7265625" style="217" customWidth="1"/>
    <col min="12547" max="12547" width="25.54296875" style="217" bestFit="1" customWidth="1"/>
    <col min="12548" max="12548" width="27.7265625" style="217" customWidth="1"/>
    <col min="12549" max="12549" width="22.26953125" style="217" customWidth="1"/>
    <col min="12550" max="12550" width="13.1796875" style="217" customWidth="1"/>
    <col min="12551" max="12551" width="28.1796875" style="217" bestFit="1" customWidth="1"/>
    <col min="12552" max="12552" width="14.7265625" style="217" bestFit="1" customWidth="1"/>
    <col min="12553" max="12553" width="9" style="217" customWidth="1"/>
    <col min="12554" max="12554" width="16.1796875" style="217" customWidth="1"/>
    <col min="12555" max="12555" width="7.54296875" style="217" customWidth="1"/>
    <col min="12556" max="12556" width="18.453125" style="217" bestFit="1" customWidth="1"/>
    <col min="12557" max="12557" width="18.81640625" style="217" bestFit="1" customWidth="1"/>
    <col min="12558" max="12558" width="16.1796875" style="217" bestFit="1" customWidth="1"/>
    <col min="12559" max="12559" width="9.1796875" style="217"/>
    <col min="12560" max="12560" width="16.26953125" style="217" bestFit="1" customWidth="1"/>
    <col min="12561" max="12800" width="9.1796875" style="217"/>
    <col min="12801" max="12801" width="5.1796875" style="217" customWidth="1"/>
    <col min="12802" max="12802" width="31.7265625" style="217" customWidth="1"/>
    <col min="12803" max="12803" width="25.54296875" style="217" bestFit="1" customWidth="1"/>
    <col min="12804" max="12804" width="27.7265625" style="217" customWidth="1"/>
    <col min="12805" max="12805" width="22.26953125" style="217" customWidth="1"/>
    <col min="12806" max="12806" width="13.1796875" style="217" customWidth="1"/>
    <col min="12807" max="12807" width="28.1796875" style="217" bestFit="1" customWidth="1"/>
    <col min="12808" max="12808" width="14.7265625" style="217" bestFit="1" customWidth="1"/>
    <col min="12809" max="12809" width="9" style="217" customWidth="1"/>
    <col min="12810" max="12810" width="16.1796875" style="217" customWidth="1"/>
    <col min="12811" max="12811" width="7.54296875" style="217" customWidth="1"/>
    <col min="12812" max="12812" width="18.453125" style="217" bestFit="1" customWidth="1"/>
    <col min="12813" max="12813" width="18.81640625" style="217" bestFit="1" customWidth="1"/>
    <col min="12814" max="12814" width="16.1796875" style="217" bestFit="1" customWidth="1"/>
    <col min="12815" max="12815" width="9.1796875" style="217"/>
    <col min="12816" max="12816" width="16.26953125" style="217" bestFit="1" customWidth="1"/>
    <col min="12817" max="13056" width="9.1796875" style="217"/>
    <col min="13057" max="13057" width="5.1796875" style="217" customWidth="1"/>
    <col min="13058" max="13058" width="31.7265625" style="217" customWidth="1"/>
    <col min="13059" max="13059" width="25.54296875" style="217" bestFit="1" customWidth="1"/>
    <col min="13060" max="13060" width="27.7265625" style="217" customWidth="1"/>
    <col min="13061" max="13061" width="22.26953125" style="217" customWidth="1"/>
    <col min="13062" max="13062" width="13.1796875" style="217" customWidth="1"/>
    <col min="13063" max="13063" width="28.1796875" style="217" bestFit="1" customWidth="1"/>
    <col min="13064" max="13064" width="14.7265625" style="217" bestFit="1" customWidth="1"/>
    <col min="13065" max="13065" width="9" style="217" customWidth="1"/>
    <col min="13066" max="13066" width="16.1796875" style="217" customWidth="1"/>
    <col min="13067" max="13067" width="7.54296875" style="217" customWidth="1"/>
    <col min="13068" max="13068" width="18.453125" style="217" bestFit="1" customWidth="1"/>
    <col min="13069" max="13069" width="18.81640625" style="217" bestFit="1" customWidth="1"/>
    <col min="13070" max="13070" width="16.1796875" style="217" bestFit="1" customWidth="1"/>
    <col min="13071" max="13071" width="9.1796875" style="217"/>
    <col min="13072" max="13072" width="16.26953125" style="217" bestFit="1" customWidth="1"/>
    <col min="13073" max="13312" width="9.1796875" style="217"/>
    <col min="13313" max="13313" width="5.1796875" style="217" customWidth="1"/>
    <col min="13314" max="13314" width="31.7265625" style="217" customWidth="1"/>
    <col min="13315" max="13315" width="25.54296875" style="217" bestFit="1" customWidth="1"/>
    <col min="13316" max="13316" width="27.7265625" style="217" customWidth="1"/>
    <col min="13317" max="13317" width="22.26953125" style="217" customWidth="1"/>
    <col min="13318" max="13318" width="13.1796875" style="217" customWidth="1"/>
    <col min="13319" max="13319" width="28.1796875" style="217" bestFit="1" customWidth="1"/>
    <col min="13320" max="13320" width="14.7265625" style="217" bestFit="1" customWidth="1"/>
    <col min="13321" max="13321" width="9" style="217" customWidth="1"/>
    <col min="13322" max="13322" width="16.1796875" style="217" customWidth="1"/>
    <col min="13323" max="13323" width="7.54296875" style="217" customWidth="1"/>
    <col min="13324" max="13324" width="18.453125" style="217" bestFit="1" customWidth="1"/>
    <col min="13325" max="13325" width="18.81640625" style="217" bestFit="1" customWidth="1"/>
    <col min="13326" max="13326" width="16.1796875" style="217" bestFit="1" customWidth="1"/>
    <col min="13327" max="13327" width="9.1796875" style="217"/>
    <col min="13328" max="13328" width="16.26953125" style="217" bestFit="1" customWidth="1"/>
    <col min="13329" max="13568" width="9.1796875" style="217"/>
    <col min="13569" max="13569" width="5.1796875" style="217" customWidth="1"/>
    <col min="13570" max="13570" width="31.7265625" style="217" customWidth="1"/>
    <col min="13571" max="13571" width="25.54296875" style="217" bestFit="1" customWidth="1"/>
    <col min="13572" max="13572" width="27.7265625" style="217" customWidth="1"/>
    <col min="13573" max="13573" width="22.26953125" style="217" customWidth="1"/>
    <col min="13574" max="13574" width="13.1796875" style="217" customWidth="1"/>
    <col min="13575" max="13575" width="28.1796875" style="217" bestFit="1" customWidth="1"/>
    <col min="13576" max="13576" width="14.7265625" style="217" bestFit="1" customWidth="1"/>
    <col min="13577" max="13577" width="9" style="217" customWidth="1"/>
    <col min="13578" max="13578" width="16.1796875" style="217" customWidth="1"/>
    <col min="13579" max="13579" width="7.54296875" style="217" customWidth="1"/>
    <col min="13580" max="13580" width="18.453125" style="217" bestFit="1" customWidth="1"/>
    <col min="13581" max="13581" width="18.81640625" style="217" bestFit="1" customWidth="1"/>
    <col min="13582" max="13582" width="16.1796875" style="217" bestFit="1" customWidth="1"/>
    <col min="13583" max="13583" width="9.1796875" style="217"/>
    <col min="13584" max="13584" width="16.26953125" style="217" bestFit="1" customWidth="1"/>
    <col min="13585" max="13824" width="9.1796875" style="217"/>
    <col min="13825" max="13825" width="5.1796875" style="217" customWidth="1"/>
    <col min="13826" max="13826" width="31.7265625" style="217" customWidth="1"/>
    <col min="13827" max="13827" width="25.54296875" style="217" bestFit="1" customWidth="1"/>
    <col min="13828" max="13828" width="27.7265625" style="217" customWidth="1"/>
    <col min="13829" max="13829" width="22.26953125" style="217" customWidth="1"/>
    <col min="13830" max="13830" width="13.1796875" style="217" customWidth="1"/>
    <col min="13831" max="13831" width="28.1796875" style="217" bestFit="1" customWidth="1"/>
    <col min="13832" max="13832" width="14.7265625" style="217" bestFit="1" customWidth="1"/>
    <col min="13833" max="13833" width="9" style="217" customWidth="1"/>
    <col min="13834" max="13834" width="16.1796875" style="217" customWidth="1"/>
    <col min="13835" max="13835" width="7.54296875" style="217" customWidth="1"/>
    <col min="13836" max="13836" width="18.453125" style="217" bestFit="1" customWidth="1"/>
    <col min="13837" max="13837" width="18.81640625" style="217" bestFit="1" customWidth="1"/>
    <col min="13838" max="13838" width="16.1796875" style="217" bestFit="1" customWidth="1"/>
    <col min="13839" max="13839" width="9.1796875" style="217"/>
    <col min="13840" max="13840" width="16.26953125" style="217" bestFit="1" customWidth="1"/>
    <col min="13841" max="14080" width="9.1796875" style="217"/>
    <col min="14081" max="14081" width="5.1796875" style="217" customWidth="1"/>
    <col min="14082" max="14082" width="31.7265625" style="217" customWidth="1"/>
    <col min="14083" max="14083" width="25.54296875" style="217" bestFit="1" customWidth="1"/>
    <col min="14084" max="14084" width="27.7265625" style="217" customWidth="1"/>
    <col min="14085" max="14085" width="22.26953125" style="217" customWidth="1"/>
    <col min="14086" max="14086" width="13.1796875" style="217" customWidth="1"/>
    <col min="14087" max="14087" width="28.1796875" style="217" bestFit="1" customWidth="1"/>
    <col min="14088" max="14088" width="14.7265625" style="217" bestFit="1" customWidth="1"/>
    <col min="14089" max="14089" width="9" style="217" customWidth="1"/>
    <col min="14090" max="14090" width="16.1796875" style="217" customWidth="1"/>
    <col min="14091" max="14091" width="7.54296875" style="217" customWidth="1"/>
    <col min="14092" max="14092" width="18.453125" style="217" bestFit="1" customWidth="1"/>
    <col min="14093" max="14093" width="18.81640625" style="217" bestFit="1" customWidth="1"/>
    <col min="14094" max="14094" width="16.1796875" style="217" bestFit="1" customWidth="1"/>
    <col min="14095" max="14095" width="9.1796875" style="217"/>
    <col min="14096" max="14096" width="16.26953125" style="217" bestFit="1" customWidth="1"/>
    <col min="14097" max="14336" width="9.1796875" style="217"/>
    <col min="14337" max="14337" width="5.1796875" style="217" customWidth="1"/>
    <col min="14338" max="14338" width="31.7265625" style="217" customWidth="1"/>
    <col min="14339" max="14339" width="25.54296875" style="217" bestFit="1" customWidth="1"/>
    <col min="14340" max="14340" width="27.7265625" style="217" customWidth="1"/>
    <col min="14341" max="14341" width="22.26953125" style="217" customWidth="1"/>
    <col min="14342" max="14342" width="13.1796875" style="217" customWidth="1"/>
    <col min="14343" max="14343" width="28.1796875" style="217" bestFit="1" customWidth="1"/>
    <col min="14344" max="14344" width="14.7265625" style="217" bestFit="1" customWidth="1"/>
    <col min="14345" max="14345" width="9" style="217" customWidth="1"/>
    <col min="14346" max="14346" width="16.1796875" style="217" customWidth="1"/>
    <col min="14347" max="14347" width="7.54296875" style="217" customWidth="1"/>
    <col min="14348" max="14348" width="18.453125" style="217" bestFit="1" customWidth="1"/>
    <col min="14349" max="14349" width="18.81640625" style="217" bestFit="1" customWidth="1"/>
    <col min="14350" max="14350" width="16.1796875" style="217" bestFit="1" customWidth="1"/>
    <col min="14351" max="14351" width="9.1796875" style="217"/>
    <col min="14352" max="14352" width="16.26953125" style="217" bestFit="1" customWidth="1"/>
    <col min="14353" max="14592" width="9.1796875" style="217"/>
    <col min="14593" max="14593" width="5.1796875" style="217" customWidth="1"/>
    <col min="14594" max="14594" width="31.7265625" style="217" customWidth="1"/>
    <col min="14595" max="14595" width="25.54296875" style="217" bestFit="1" customWidth="1"/>
    <col min="14596" max="14596" width="27.7265625" style="217" customWidth="1"/>
    <col min="14597" max="14597" width="22.26953125" style="217" customWidth="1"/>
    <col min="14598" max="14598" width="13.1796875" style="217" customWidth="1"/>
    <col min="14599" max="14599" width="28.1796875" style="217" bestFit="1" customWidth="1"/>
    <col min="14600" max="14600" width="14.7265625" style="217" bestFit="1" customWidth="1"/>
    <col min="14601" max="14601" width="9" style="217" customWidth="1"/>
    <col min="14602" max="14602" width="16.1796875" style="217" customWidth="1"/>
    <col min="14603" max="14603" width="7.54296875" style="217" customWidth="1"/>
    <col min="14604" max="14604" width="18.453125" style="217" bestFit="1" customWidth="1"/>
    <col min="14605" max="14605" width="18.81640625" style="217" bestFit="1" customWidth="1"/>
    <col min="14606" max="14606" width="16.1796875" style="217" bestFit="1" customWidth="1"/>
    <col min="14607" max="14607" width="9.1796875" style="217"/>
    <col min="14608" max="14608" width="16.26953125" style="217" bestFit="1" customWidth="1"/>
    <col min="14609" max="14848" width="9.1796875" style="217"/>
    <col min="14849" max="14849" width="5.1796875" style="217" customWidth="1"/>
    <col min="14850" max="14850" width="31.7265625" style="217" customWidth="1"/>
    <col min="14851" max="14851" width="25.54296875" style="217" bestFit="1" customWidth="1"/>
    <col min="14852" max="14852" width="27.7265625" style="217" customWidth="1"/>
    <col min="14853" max="14853" width="22.26953125" style="217" customWidth="1"/>
    <col min="14854" max="14854" width="13.1796875" style="217" customWidth="1"/>
    <col min="14855" max="14855" width="28.1796875" style="217" bestFit="1" customWidth="1"/>
    <col min="14856" max="14856" width="14.7265625" style="217" bestFit="1" customWidth="1"/>
    <col min="14857" max="14857" width="9" style="217" customWidth="1"/>
    <col min="14858" max="14858" width="16.1796875" style="217" customWidth="1"/>
    <col min="14859" max="14859" width="7.54296875" style="217" customWidth="1"/>
    <col min="14860" max="14860" width="18.453125" style="217" bestFit="1" customWidth="1"/>
    <col min="14861" max="14861" width="18.81640625" style="217" bestFit="1" customWidth="1"/>
    <col min="14862" max="14862" width="16.1796875" style="217" bestFit="1" customWidth="1"/>
    <col min="14863" max="14863" width="9.1796875" style="217"/>
    <col min="14864" max="14864" width="16.26953125" style="217" bestFit="1" customWidth="1"/>
    <col min="14865" max="15104" width="9.1796875" style="217"/>
    <col min="15105" max="15105" width="5.1796875" style="217" customWidth="1"/>
    <col min="15106" max="15106" width="31.7265625" style="217" customWidth="1"/>
    <col min="15107" max="15107" width="25.54296875" style="217" bestFit="1" customWidth="1"/>
    <col min="15108" max="15108" width="27.7265625" style="217" customWidth="1"/>
    <col min="15109" max="15109" width="22.26953125" style="217" customWidth="1"/>
    <col min="15110" max="15110" width="13.1796875" style="217" customWidth="1"/>
    <col min="15111" max="15111" width="28.1796875" style="217" bestFit="1" customWidth="1"/>
    <col min="15112" max="15112" width="14.7265625" style="217" bestFit="1" customWidth="1"/>
    <col min="15113" max="15113" width="9" style="217" customWidth="1"/>
    <col min="15114" max="15114" width="16.1796875" style="217" customWidth="1"/>
    <col min="15115" max="15115" width="7.54296875" style="217" customWidth="1"/>
    <col min="15116" max="15116" width="18.453125" style="217" bestFit="1" customWidth="1"/>
    <col min="15117" max="15117" width="18.81640625" style="217" bestFit="1" customWidth="1"/>
    <col min="15118" max="15118" width="16.1796875" style="217" bestFit="1" customWidth="1"/>
    <col min="15119" max="15119" width="9.1796875" style="217"/>
    <col min="15120" max="15120" width="16.26953125" style="217" bestFit="1" customWidth="1"/>
    <col min="15121" max="15360" width="9.1796875" style="217"/>
    <col min="15361" max="15361" width="5.1796875" style="217" customWidth="1"/>
    <col min="15362" max="15362" width="31.7265625" style="217" customWidth="1"/>
    <col min="15363" max="15363" width="25.54296875" style="217" bestFit="1" customWidth="1"/>
    <col min="15364" max="15364" width="27.7265625" style="217" customWidth="1"/>
    <col min="15365" max="15365" width="22.26953125" style="217" customWidth="1"/>
    <col min="15366" max="15366" width="13.1796875" style="217" customWidth="1"/>
    <col min="15367" max="15367" width="28.1796875" style="217" bestFit="1" customWidth="1"/>
    <col min="15368" max="15368" width="14.7265625" style="217" bestFit="1" customWidth="1"/>
    <col min="15369" max="15369" width="9" style="217" customWidth="1"/>
    <col min="15370" max="15370" width="16.1796875" style="217" customWidth="1"/>
    <col min="15371" max="15371" width="7.54296875" style="217" customWidth="1"/>
    <col min="15372" max="15372" width="18.453125" style="217" bestFit="1" customWidth="1"/>
    <col min="15373" max="15373" width="18.81640625" style="217" bestFit="1" customWidth="1"/>
    <col min="15374" max="15374" width="16.1796875" style="217" bestFit="1" customWidth="1"/>
    <col min="15375" max="15375" width="9.1796875" style="217"/>
    <col min="15376" max="15376" width="16.26953125" style="217" bestFit="1" customWidth="1"/>
    <col min="15377" max="15616" width="9.1796875" style="217"/>
    <col min="15617" max="15617" width="5.1796875" style="217" customWidth="1"/>
    <col min="15618" max="15618" width="31.7265625" style="217" customWidth="1"/>
    <col min="15619" max="15619" width="25.54296875" style="217" bestFit="1" customWidth="1"/>
    <col min="15620" max="15620" width="27.7265625" style="217" customWidth="1"/>
    <col min="15621" max="15621" width="22.26953125" style="217" customWidth="1"/>
    <col min="15622" max="15622" width="13.1796875" style="217" customWidth="1"/>
    <col min="15623" max="15623" width="28.1796875" style="217" bestFit="1" customWidth="1"/>
    <col min="15624" max="15624" width="14.7265625" style="217" bestFit="1" customWidth="1"/>
    <col min="15625" max="15625" width="9" style="217" customWidth="1"/>
    <col min="15626" max="15626" width="16.1796875" style="217" customWidth="1"/>
    <col min="15627" max="15627" width="7.54296875" style="217" customWidth="1"/>
    <col min="15628" max="15628" width="18.453125" style="217" bestFit="1" customWidth="1"/>
    <col min="15629" max="15629" width="18.81640625" style="217" bestFit="1" customWidth="1"/>
    <col min="15630" max="15630" width="16.1796875" style="217" bestFit="1" customWidth="1"/>
    <col min="15631" max="15631" width="9.1796875" style="217"/>
    <col min="15632" max="15632" width="16.26953125" style="217" bestFit="1" customWidth="1"/>
    <col min="15633" max="15872" width="9.1796875" style="217"/>
    <col min="15873" max="15873" width="5.1796875" style="217" customWidth="1"/>
    <col min="15874" max="15874" width="31.7265625" style="217" customWidth="1"/>
    <col min="15875" max="15875" width="25.54296875" style="217" bestFit="1" customWidth="1"/>
    <col min="15876" max="15876" width="27.7265625" style="217" customWidth="1"/>
    <col min="15877" max="15877" width="22.26953125" style="217" customWidth="1"/>
    <col min="15878" max="15878" width="13.1796875" style="217" customWidth="1"/>
    <col min="15879" max="15879" width="28.1796875" style="217" bestFit="1" customWidth="1"/>
    <col min="15880" max="15880" width="14.7265625" style="217" bestFit="1" customWidth="1"/>
    <col min="15881" max="15881" width="9" style="217" customWidth="1"/>
    <col min="15882" max="15882" width="16.1796875" style="217" customWidth="1"/>
    <col min="15883" max="15883" width="7.54296875" style="217" customWidth="1"/>
    <col min="15884" max="15884" width="18.453125" style="217" bestFit="1" customWidth="1"/>
    <col min="15885" max="15885" width="18.81640625" style="217" bestFit="1" customWidth="1"/>
    <col min="15886" max="15886" width="16.1796875" style="217" bestFit="1" customWidth="1"/>
    <col min="15887" max="15887" width="9.1796875" style="217"/>
    <col min="15888" max="15888" width="16.26953125" style="217" bestFit="1" customWidth="1"/>
    <col min="15889" max="16128" width="9.1796875" style="217"/>
    <col min="16129" max="16129" width="5.1796875" style="217" customWidth="1"/>
    <col min="16130" max="16130" width="31.7265625" style="217" customWidth="1"/>
    <col min="16131" max="16131" width="25.54296875" style="217" bestFit="1" customWidth="1"/>
    <col min="16132" max="16132" width="27.7265625" style="217" customWidth="1"/>
    <col min="16133" max="16133" width="22.26953125" style="217" customWidth="1"/>
    <col min="16134" max="16134" width="13.1796875" style="217" customWidth="1"/>
    <col min="16135" max="16135" width="28.1796875" style="217" bestFit="1" customWidth="1"/>
    <col min="16136" max="16136" width="14.7265625" style="217" bestFit="1" customWidth="1"/>
    <col min="16137" max="16137" width="9" style="217" customWidth="1"/>
    <col min="16138" max="16138" width="16.1796875" style="217" customWidth="1"/>
    <col min="16139" max="16139" width="7.54296875" style="217" customWidth="1"/>
    <col min="16140" max="16140" width="18.453125" style="217" bestFit="1" customWidth="1"/>
    <col min="16141" max="16141" width="18.81640625" style="217" bestFit="1" customWidth="1"/>
    <col min="16142" max="16142" width="16.1796875" style="217" bestFit="1" customWidth="1"/>
    <col min="16143" max="16143" width="9.1796875" style="217"/>
    <col min="16144" max="16144" width="16.26953125" style="217" bestFit="1" customWidth="1"/>
    <col min="16145" max="16384" width="9.1796875" style="217"/>
  </cols>
  <sheetData>
    <row r="1" spans="1:16" x14ac:dyDescent="0.35">
      <c r="N1" s="274" t="s">
        <v>356</v>
      </c>
    </row>
    <row r="2" spans="1:16" x14ac:dyDescent="0.35">
      <c r="A2" s="844" t="s">
        <v>507</v>
      </c>
      <c r="B2" s="844"/>
      <c r="C2" s="844"/>
      <c r="D2" s="844"/>
      <c r="E2" s="844"/>
      <c r="F2" s="844"/>
      <c r="G2" s="844"/>
      <c r="H2" s="844"/>
      <c r="I2" s="844"/>
      <c r="J2" s="844"/>
      <c r="K2" s="844"/>
      <c r="L2" s="844"/>
      <c r="M2" s="844"/>
      <c r="N2" s="844"/>
    </row>
    <row r="3" spans="1:16" x14ac:dyDescent="0.35">
      <c r="A3" s="844" t="s">
        <v>357</v>
      </c>
      <c r="B3" s="844"/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</row>
    <row r="5" spans="1:16" ht="29" x14ac:dyDescent="0.35">
      <c r="A5" s="290" t="s">
        <v>49</v>
      </c>
      <c r="B5" s="290" t="s">
        <v>31</v>
      </c>
      <c r="C5" s="290" t="s">
        <v>268</v>
      </c>
      <c r="D5" s="290" t="s">
        <v>64</v>
      </c>
      <c r="E5" s="290" t="s">
        <v>65</v>
      </c>
      <c r="F5" s="290" t="s">
        <v>66</v>
      </c>
      <c r="G5" s="290" t="s">
        <v>67</v>
      </c>
      <c r="H5" s="290" t="s">
        <v>52</v>
      </c>
      <c r="I5" s="290" t="s">
        <v>68</v>
      </c>
      <c r="J5" s="290" t="s">
        <v>69</v>
      </c>
      <c r="K5" s="290" t="s">
        <v>70</v>
      </c>
      <c r="L5" s="216" t="s">
        <v>51</v>
      </c>
      <c r="M5" s="216" t="s">
        <v>71</v>
      </c>
      <c r="N5" s="290" t="s">
        <v>114</v>
      </c>
    </row>
    <row r="6" spans="1:16" x14ac:dyDescent="0.35">
      <c r="A6" s="291" t="s">
        <v>53</v>
      </c>
      <c r="B6" s="292" t="s">
        <v>57</v>
      </c>
      <c r="C6" s="225" t="s">
        <v>55</v>
      </c>
      <c r="D6" s="225" t="s">
        <v>55</v>
      </c>
      <c r="E6" s="225" t="s">
        <v>55</v>
      </c>
      <c r="F6" s="225" t="s">
        <v>55</v>
      </c>
      <c r="G6" s="225" t="s">
        <v>55</v>
      </c>
      <c r="H6" s="225" t="s">
        <v>55</v>
      </c>
      <c r="I6" s="225" t="s">
        <v>55</v>
      </c>
      <c r="J6" s="225" t="s">
        <v>55</v>
      </c>
      <c r="K6" s="225" t="s">
        <v>55</v>
      </c>
      <c r="L6" s="218" t="s">
        <v>55</v>
      </c>
      <c r="M6" s="218" t="s">
        <v>55</v>
      </c>
      <c r="N6" s="225" t="s">
        <v>55</v>
      </c>
    </row>
    <row r="7" spans="1:16" x14ac:dyDescent="0.35">
      <c r="A7" s="226"/>
      <c r="B7" s="293"/>
      <c r="C7" s="293"/>
      <c r="D7" s="293"/>
      <c r="E7" s="226"/>
      <c r="F7" s="293"/>
      <c r="G7" s="293"/>
      <c r="H7" s="293"/>
      <c r="I7" s="293"/>
      <c r="J7" s="293"/>
      <c r="K7" s="293"/>
      <c r="L7" s="219"/>
      <c r="M7" s="219"/>
      <c r="N7" s="293"/>
    </row>
    <row r="8" spans="1:16" s="222" customFormat="1" ht="21" customHeight="1" x14ac:dyDescent="0.35">
      <c r="A8" s="294" t="s">
        <v>54</v>
      </c>
      <c r="B8" s="295" t="s">
        <v>269</v>
      </c>
      <c r="C8" s="296"/>
      <c r="D8" s="296"/>
      <c r="E8" s="296"/>
      <c r="F8" s="296"/>
      <c r="G8" s="296"/>
      <c r="H8" s="296"/>
      <c r="I8" s="296"/>
      <c r="J8" s="296"/>
      <c r="K8" s="296"/>
      <c r="L8" s="220"/>
      <c r="M8" s="221"/>
      <c r="N8" s="296"/>
      <c r="P8" s="223"/>
    </row>
    <row r="9" spans="1:16" s="222" customFormat="1" ht="33" customHeight="1" x14ac:dyDescent="0.35">
      <c r="A9" s="393">
        <v>1</v>
      </c>
      <c r="B9" s="394" t="s">
        <v>508</v>
      </c>
      <c r="C9" s="395" t="s">
        <v>509</v>
      </c>
      <c r="D9" s="396" t="s">
        <v>55</v>
      </c>
      <c r="E9" s="396" t="s">
        <v>510</v>
      </c>
      <c r="F9" s="397" t="s">
        <v>55</v>
      </c>
      <c r="G9" s="395" t="s">
        <v>511</v>
      </c>
      <c r="H9" s="395" t="s">
        <v>512</v>
      </c>
      <c r="I9" s="397" t="s">
        <v>513</v>
      </c>
      <c r="J9" s="394" t="s">
        <v>514</v>
      </c>
      <c r="K9" s="398">
        <v>1</v>
      </c>
      <c r="L9" s="399">
        <v>21367500</v>
      </c>
      <c r="M9" s="400">
        <f t="shared" ref="M9:M27" si="0">K9*L9</f>
        <v>21367500</v>
      </c>
      <c r="N9" s="296"/>
      <c r="P9" s="223"/>
    </row>
    <row r="10" spans="1:16" s="222" customFormat="1" ht="44.5" customHeight="1" x14ac:dyDescent="0.35">
      <c r="A10" s="393">
        <v>2</v>
      </c>
      <c r="B10" s="394" t="s">
        <v>515</v>
      </c>
      <c r="C10" s="395" t="s">
        <v>516</v>
      </c>
      <c r="D10" s="396" t="s">
        <v>517</v>
      </c>
      <c r="E10" s="396" t="s">
        <v>518</v>
      </c>
      <c r="F10" s="397" t="s">
        <v>519</v>
      </c>
      <c r="G10" s="395" t="s">
        <v>511</v>
      </c>
      <c r="H10" s="395" t="s">
        <v>520</v>
      </c>
      <c r="I10" s="397" t="s">
        <v>521</v>
      </c>
      <c r="J10" s="394" t="s">
        <v>522</v>
      </c>
      <c r="K10" s="398">
        <v>10</v>
      </c>
      <c r="L10" s="399">
        <v>1981300</v>
      </c>
      <c r="M10" s="400">
        <f t="shared" si="0"/>
        <v>19813000</v>
      </c>
      <c r="N10" s="296"/>
      <c r="P10" s="223"/>
    </row>
    <row r="11" spans="1:16" s="222" customFormat="1" ht="44.5" customHeight="1" x14ac:dyDescent="0.35">
      <c r="A11" s="393">
        <v>3</v>
      </c>
      <c r="B11" s="394" t="s">
        <v>523</v>
      </c>
      <c r="C11" s="395" t="s">
        <v>516</v>
      </c>
      <c r="D11" s="396" t="s">
        <v>517</v>
      </c>
      <c r="E11" s="396" t="s">
        <v>518</v>
      </c>
      <c r="F11" s="397" t="s">
        <v>519</v>
      </c>
      <c r="G11" s="395" t="s">
        <v>511</v>
      </c>
      <c r="H11" s="395" t="s">
        <v>524</v>
      </c>
      <c r="I11" s="397" t="s">
        <v>525</v>
      </c>
      <c r="J11" s="394" t="s">
        <v>526</v>
      </c>
      <c r="K11" s="398">
        <v>2</v>
      </c>
      <c r="L11" s="399">
        <v>1887000</v>
      </c>
      <c r="M11" s="400">
        <f t="shared" si="0"/>
        <v>3774000</v>
      </c>
      <c r="N11" s="296"/>
      <c r="P11" s="223"/>
    </row>
    <row r="12" spans="1:16" s="222" customFormat="1" ht="43" customHeight="1" x14ac:dyDescent="0.35">
      <c r="A12" s="393">
        <v>4</v>
      </c>
      <c r="B12" s="394" t="s">
        <v>527</v>
      </c>
      <c r="C12" s="395" t="s">
        <v>516</v>
      </c>
      <c r="D12" s="396" t="s">
        <v>517</v>
      </c>
      <c r="E12" s="396" t="s">
        <v>518</v>
      </c>
      <c r="F12" s="397" t="s">
        <v>519</v>
      </c>
      <c r="G12" s="395" t="s">
        <v>511</v>
      </c>
      <c r="H12" s="395" t="s">
        <v>524</v>
      </c>
      <c r="I12" s="397" t="s">
        <v>528</v>
      </c>
      <c r="J12" s="394" t="s">
        <v>526</v>
      </c>
      <c r="K12" s="398">
        <v>4</v>
      </c>
      <c r="L12" s="399">
        <v>2697300</v>
      </c>
      <c r="M12" s="400">
        <f t="shared" si="0"/>
        <v>10789200</v>
      </c>
      <c r="N12" s="296"/>
      <c r="P12" s="223"/>
    </row>
    <row r="13" spans="1:16" s="222" customFormat="1" ht="44.5" customHeight="1" x14ac:dyDescent="0.35">
      <c r="A13" s="393">
        <v>5</v>
      </c>
      <c r="B13" s="394" t="s">
        <v>527</v>
      </c>
      <c r="C13" s="395" t="s">
        <v>516</v>
      </c>
      <c r="D13" s="396" t="s">
        <v>517</v>
      </c>
      <c r="E13" s="396" t="s">
        <v>518</v>
      </c>
      <c r="F13" s="397" t="s">
        <v>519</v>
      </c>
      <c r="G13" s="395" t="s">
        <v>511</v>
      </c>
      <c r="H13" s="395" t="s">
        <v>524</v>
      </c>
      <c r="I13" s="397" t="s">
        <v>529</v>
      </c>
      <c r="J13" s="394" t="s">
        <v>526</v>
      </c>
      <c r="K13" s="398">
        <v>4</v>
      </c>
      <c r="L13" s="399">
        <v>2697300</v>
      </c>
      <c r="M13" s="400">
        <f t="shared" si="0"/>
        <v>10789200</v>
      </c>
      <c r="N13" s="296"/>
      <c r="P13" s="223"/>
    </row>
    <row r="14" spans="1:16" s="222" customFormat="1" ht="45.5" customHeight="1" x14ac:dyDescent="0.35">
      <c r="A14" s="393">
        <v>6</v>
      </c>
      <c r="B14" s="394" t="s">
        <v>530</v>
      </c>
      <c r="C14" s="395" t="s">
        <v>516</v>
      </c>
      <c r="D14" s="396" t="s">
        <v>517</v>
      </c>
      <c r="E14" s="396" t="s">
        <v>518</v>
      </c>
      <c r="F14" s="397" t="s">
        <v>519</v>
      </c>
      <c r="G14" s="395" t="s">
        <v>511</v>
      </c>
      <c r="H14" s="395" t="s">
        <v>531</v>
      </c>
      <c r="I14" s="397" t="s">
        <v>532</v>
      </c>
      <c r="J14" s="394" t="s">
        <v>533</v>
      </c>
      <c r="K14" s="398">
        <v>1</v>
      </c>
      <c r="L14" s="399">
        <v>18259500</v>
      </c>
      <c r="M14" s="400">
        <f t="shared" si="0"/>
        <v>18259500</v>
      </c>
      <c r="N14" s="296"/>
      <c r="P14" s="223"/>
    </row>
    <row r="15" spans="1:16" s="222" customFormat="1" ht="44.5" customHeight="1" x14ac:dyDescent="0.35">
      <c r="A15" s="393">
        <v>7</v>
      </c>
      <c r="B15" s="394" t="s">
        <v>534</v>
      </c>
      <c r="C15" s="395" t="s">
        <v>516</v>
      </c>
      <c r="D15" s="396" t="s">
        <v>517</v>
      </c>
      <c r="E15" s="396" t="s">
        <v>518</v>
      </c>
      <c r="F15" s="397" t="s">
        <v>519</v>
      </c>
      <c r="G15" s="395" t="s">
        <v>511</v>
      </c>
      <c r="H15" s="395" t="s">
        <v>531</v>
      </c>
      <c r="I15" s="397" t="s">
        <v>535</v>
      </c>
      <c r="J15" s="394" t="s">
        <v>536</v>
      </c>
      <c r="K15" s="398">
        <v>1</v>
      </c>
      <c r="L15" s="399">
        <v>5709375</v>
      </c>
      <c r="M15" s="400">
        <f t="shared" si="0"/>
        <v>5709375</v>
      </c>
      <c r="N15" s="296"/>
      <c r="P15" s="223"/>
    </row>
    <row r="16" spans="1:16" s="222" customFormat="1" ht="31.5" customHeight="1" x14ac:dyDescent="0.35">
      <c r="A16" s="393">
        <v>8</v>
      </c>
      <c r="B16" s="394" t="s">
        <v>537</v>
      </c>
      <c r="C16" s="395" t="s">
        <v>538</v>
      </c>
      <c r="D16" s="396" t="s">
        <v>55</v>
      </c>
      <c r="E16" s="396" t="s">
        <v>500</v>
      </c>
      <c r="F16" s="397" t="s">
        <v>55</v>
      </c>
      <c r="G16" s="395" t="s">
        <v>511</v>
      </c>
      <c r="H16" s="395" t="s">
        <v>539</v>
      </c>
      <c r="I16" s="397" t="s">
        <v>55</v>
      </c>
      <c r="J16" s="394" t="s">
        <v>540</v>
      </c>
      <c r="K16" s="398">
        <v>4</v>
      </c>
      <c r="L16" s="399">
        <v>5400000</v>
      </c>
      <c r="M16" s="400">
        <f t="shared" si="0"/>
        <v>21600000</v>
      </c>
      <c r="N16" s="296"/>
      <c r="P16" s="223"/>
    </row>
    <row r="17" spans="1:16" s="222" customFormat="1" ht="30" customHeight="1" x14ac:dyDescent="0.35">
      <c r="A17" s="393">
        <v>9</v>
      </c>
      <c r="B17" s="394" t="s">
        <v>541</v>
      </c>
      <c r="C17" s="395" t="s">
        <v>538</v>
      </c>
      <c r="D17" s="396" t="s">
        <v>55</v>
      </c>
      <c r="E17" s="396" t="s">
        <v>500</v>
      </c>
      <c r="F17" s="397" t="s">
        <v>55</v>
      </c>
      <c r="G17" s="395" t="s">
        <v>511</v>
      </c>
      <c r="H17" s="395" t="s">
        <v>539</v>
      </c>
      <c r="I17" s="397" t="s">
        <v>55</v>
      </c>
      <c r="J17" s="394" t="s">
        <v>542</v>
      </c>
      <c r="K17" s="398">
        <v>1</v>
      </c>
      <c r="L17" s="399">
        <v>2300000</v>
      </c>
      <c r="M17" s="400">
        <f t="shared" si="0"/>
        <v>2300000</v>
      </c>
      <c r="N17" s="296"/>
      <c r="P17" s="223"/>
    </row>
    <row r="18" spans="1:16" s="222" customFormat="1" ht="45.5" customHeight="1" x14ac:dyDescent="0.35">
      <c r="A18" s="393">
        <v>10</v>
      </c>
      <c r="B18" s="394" t="s">
        <v>543</v>
      </c>
      <c r="C18" s="395" t="s">
        <v>544</v>
      </c>
      <c r="D18" s="396" t="s">
        <v>55</v>
      </c>
      <c r="E18" s="396" t="s">
        <v>545</v>
      </c>
      <c r="F18" s="397" t="s">
        <v>55</v>
      </c>
      <c r="G18" s="395" t="s">
        <v>546</v>
      </c>
      <c r="H18" s="395" t="s">
        <v>524</v>
      </c>
      <c r="I18" s="397" t="s">
        <v>547</v>
      </c>
      <c r="J18" s="394" t="s">
        <v>548</v>
      </c>
      <c r="K18" s="398">
        <v>1</v>
      </c>
      <c r="L18" s="399">
        <v>13000000</v>
      </c>
      <c r="M18" s="400">
        <f t="shared" si="0"/>
        <v>13000000</v>
      </c>
      <c r="N18" s="296"/>
      <c r="P18" s="223"/>
    </row>
    <row r="19" spans="1:16" s="222" customFormat="1" ht="43" customHeight="1" x14ac:dyDescent="0.35">
      <c r="A19" s="393">
        <v>11</v>
      </c>
      <c r="B19" s="394" t="s">
        <v>549</v>
      </c>
      <c r="C19" s="395" t="s">
        <v>550</v>
      </c>
      <c r="D19" s="396" t="s">
        <v>551</v>
      </c>
      <c r="E19" s="396" t="s">
        <v>552</v>
      </c>
      <c r="F19" s="397" t="s">
        <v>553</v>
      </c>
      <c r="G19" s="395" t="s">
        <v>554</v>
      </c>
      <c r="H19" s="401" t="s">
        <v>555</v>
      </c>
      <c r="I19" s="397" t="s">
        <v>556</v>
      </c>
      <c r="J19" s="394" t="s">
        <v>557</v>
      </c>
      <c r="K19" s="398">
        <v>10</v>
      </c>
      <c r="L19" s="399">
        <v>15221000</v>
      </c>
      <c r="M19" s="400">
        <f t="shared" si="0"/>
        <v>152210000</v>
      </c>
      <c r="N19" s="296"/>
      <c r="P19" s="223"/>
    </row>
    <row r="20" spans="1:16" s="222" customFormat="1" ht="101.5" x14ac:dyDescent="0.35">
      <c r="A20" s="393">
        <v>12</v>
      </c>
      <c r="B20" s="394" t="s">
        <v>270</v>
      </c>
      <c r="C20" s="395" t="s">
        <v>550</v>
      </c>
      <c r="D20" s="396" t="s">
        <v>551</v>
      </c>
      <c r="E20" s="396" t="s">
        <v>552</v>
      </c>
      <c r="F20" s="397" t="s">
        <v>553</v>
      </c>
      <c r="G20" s="395" t="s">
        <v>554</v>
      </c>
      <c r="H20" s="395" t="s">
        <v>558</v>
      </c>
      <c r="I20" s="397" t="s">
        <v>559</v>
      </c>
      <c r="J20" s="394" t="s">
        <v>560</v>
      </c>
      <c r="K20" s="398">
        <v>5</v>
      </c>
      <c r="L20" s="399">
        <v>5856000</v>
      </c>
      <c r="M20" s="400">
        <f>K20*L20</f>
        <v>29280000</v>
      </c>
      <c r="N20" s="296"/>
      <c r="P20" s="223"/>
    </row>
    <row r="21" spans="1:16" s="222" customFormat="1" ht="44" customHeight="1" x14ac:dyDescent="0.35">
      <c r="A21" s="393">
        <v>13</v>
      </c>
      <c r="B21" s="394" t="s">
        <v>561</v>
      </c>
      <c r="C21" s="395" t="s">
        <v>550</v>
      </c>
      <c r="D21" s="396" t="s">
        <v>551</v>
      </c>
      <c r="E21" s="396" t="s">
        <v>552</v>
      </c>
      <c r="F21" s="397" t="s">
        <v>553</v>
      </c>
      <c r="G21" s="395" t="s">
        <v>554</v>
      </c>
      <c r="H21" s="401" t="s">
        <v>555</v>
      </c>
      <c r="I21" s="397" t="s">
        <v>562</v>
      </c>
      <c r="J21" s="394" t="s">
        <v>563</v>
      </c>
      <c r="K21" s="398">
        <v>1</v>
      </c>
      <c r="L21" s="399">
        <v>7400000</v>
      </c>
      <c r="M21" s="400">
        <f t="shared" si="0"/>
        <v>7400000</v>
      </c>
      <c r="N21" s="296"/>
      <c r="P21" s="223"/>
    </row>
    <row r="22" spans="1:16" s="222" customFormat="1" ht="43" customHeight="1" x14ac:dyDescent="0.35">
      <c r="A22" s="393">
        <v>14</v>
      </c>
      <c r="B22" s="394" t="s">
        <v>564</v>
      </c>
      <c r="C22" s="395" t="s">
        <v>565</v>
      </c>
      <c r="D22" s="397" t="s">
        <v>55</v>
      </c>
      <c r="E22" s="396" t="s">
        <v>566</v>
      </c>
      <c r="F22" s="397" t="s">
        <v>55</v>
      </c>
      <c r="G22" s="395" t="s">
        <v>567</v>
      </c>
      <c r="H22" s="395" t="s">
        <v>568</v>
      </c>
      <c r="I22" s="397" t="s">
        <v>569</v>
      </c>
      <c r="J22" s="394" t="s">
        <v>570</v>
      </c>
      <c r="K22" s="398">
        <v>7</v>
      </c>
      <c r="L22" s="399">
        <v>3750000</v>
      </c>
      <c r="M22" s="400">
        <f t="shared" si="0"/>
        <v>26250000</v>
      </c>
      <c r="N22" s="296"/>
      <c r="P22" s="223"/>
    </row>
    <row r="23" spans="1:16" s="222" customFormat="1" ht="44.5" customHeight="1" x14ac:dyDescent="0.35">
      <c r="A23" s="393">
        <v>15</v>
      </c>
      <c r="B23" s="394" t="s">
        <v>571</v>
      </c>
      <c r="C23" s="395" t="s">
        <v>572</v>
      </c>
      <c r="D23" s="397" t="s">
        <v>55</v>
      </c>
      <c r="E23" s="396" t="s">
        <v>545</v>
      </c>
      <c r="F23" s="397" t="s">
        <v>55</v>
      </c>
      <c r="G23" s="395" t="s">
        <v>546</v>
      </c>
      <c r="H23" s="395" t="s">
        <v>524</v>
      </c>
      <c r="I23" s="397" t="s">
        <v>55</v>
      </c>
      <c r="J23" s="402" t="s">
        <v>55</v>
      </c>
      <c r="K23" s="398">
        <v>1</v>
      </c>
      <c r="L23" s="399">
        <f>15250000-75625</f>
        <v>15174375</v>
      </c>
      <c r="M23" s="400">
        <f t="shared" si="0"/>
        <v>15174375</v>
      </c>
      <c r="N23" s="296"/>
      <c r="P23" s="223"/>
    </row>
    <row r="24" spans="1:16" s="222" customFormat="1" ht="46" customHeight="1" x14ac:dyDescent="0.35">
      <c r="A24" s="393">
        <v>16</v>
      </c>
      <c r="B24" s="394" t="s">
        <v>502</v>
      </c>
      <c r="C24" s="395" t="s">
        <v>573</v>
      </c>
      <c r="D24" s="397" t="s">
        <v>55</v>
      </c>
      <c r="E24" s="396" t="s">
        <v>504</v>
      </c>
      <c r="F24" s="397" t="s">
        <v>55</v>
      </c>
      <c r="G24" s="395" t="s">
        <v>554</v>
      </c>
      <c r="H24" s="395" t="s">
        <v>574</v>
      </c>
      <c r="I24" s="397" t="s">
        <v>55</v>
      </c>
      <c r="J24" s="394" t="s">
        <v>505</v>
      </c>
      <c r="K24" s="398">
        <v>6</v>
      </c>
      <c r="L24" s="399">
        <v>1110000</v>
      </c>
      <c r="M24" s="400">
        <f t="shared" si="0"/>
        <v>6660000</v>
      </c>
      <c r="N24" s="296"/>
      <c r="P24" s="223"/>
    </row>
    <row r="25" spans="1:16" s="222" customFormat="1" ht="31.5" customHeight="1" x14ac:dyDescent="0.35">
      <c r="A25" s="393">
        <v>17</v>
      </c>
      <c r="B25" s="401" t="s">
        <v>498</v>
      </c>
      <c r="C25" s="395" t="s">
        <v>499</v>
      </c>
      <c r="D25" s="403" t="s">
        <v>55</v>
      </c>
      <c r="E25" s="396" t="s">
        <v>500</v>
      </c>
      <c r="F25" s="397" t="s">
        <v>55</v>
      </c>
      <c r="G25" s="395" t="s">
        <v>511</v>
      </c>
      <c r="H25" s="404" t="s">
        <v>539</v>
      </c>
      <c r="I25" s="405"/>
      <c r="J25" s="395" t="s">
        <v>501</v>
      </c>
      <c r="K25" s="406">
        <v>2</v>
      </c>
      <c r="L25" s="405">
        <v>800000</v>
      </c>
      <c r="M25" s="405">
        <f t="shared" si="0"/>
        <v>1600000</v>
      </c>
      <c r="N25" s="296"/>
      <c r="P25" s="223"/>
    </row>
    <row r="26" spans="1:16" s="222" customFormat="1" ht="29" x14ac:dyDescent="0.35">
      <c r="A26" s="393">
        <v>18</v>
      </c>
      <c r="B26" s="401" t="s">
        <v>502</v>
      </c>
      <c r="C26" s="395" t="s">
        <v>503</v>
      </c>
      <c r="D26" s="403" t="s">
        <v>55</v>
      </c>
      <c r="E26" s="396" t="s">
        <v>504</v>
      </c>
      <c r="F26" s="397" t="s">
        <v>55</v>
      </c>
      <c r="G26" s="395" t="s">
        <v>511</v>
      </c>
      <c r="H26" s="405" t="s">
        <v>531</v>
      </c>
      <c r="I26" s="405"/>
      <c r="J26" s="394" t="s">
        <v>505</v>
      </c>
      <c r="K26" s="406">
        <v>1</v>
      </c>
      <c r="L26" s="405">
        <v>990000</v>
      </c>
      <c r="M26" s="405">
        <f t="shared" si="0"/>
        <v>990000</v>
      </c>
      <c r="N26" s="296"/>
      <c r="P26" s="223"/>
    </row>
    <row r="27" spans="1:16" s="222" customFormat="1" ht="43.5" x14ac:dyDescent="0.35">
      <c r="A27" s="393">
        <v>19</v>
      </c>
      <c r="B27" s="401" t="s">
        <v>502</v>
      </c>
      <c r="C27" s="395" t="s">
        <v>506</v>
      </c>
      <c r="D27" s="403" t="s">
        <v>55</v>
      </c>
      <c r="E27" s="396" t="s">
        <v>504</v>
      </c>
      <c r="F27" s="397" t="s">
        <v>55</v>
      </c>
      <c r="G27" s="395" t="s">
        <v>511</v>
      </c>
      <c r="H27" s="404" t="s">
        <v>575</v>
      </c>
      <c r="I27" s="405"/>
      <c r="J27" s="394" t="s">
        <v>505</v>
      </c>
      <c r="K27" s="406">
        <v>2</v>
      </c>
      <c r="L27" s="405">
        <v>980000</v>
      </c>
      <c r="M27" s="405">
        <f t="shared" si="0"/>
        <v>1960000</v>
      </c>
      <c r="N27" s="296"/>
      <c r="P27" s="223"/>
    </row>
    <row r="28" spans="1:16" s="222" customFormat="1" x14ac:dyDescent="0.35">
      <c r="A28" s="294"/>
      <c r="B28" s="295"/>
      <c r="C28" s="296"/>
      <c r="D28" s="296"/>
      <c r="E28" s="296"/>
      <c r="F28" s="296"/>
      <c r="G28" s="296"/>
      <c r="H28" s="296"/>
      <c r="I28" s="296"/>
      <c r="J28" s="296"/>
      <c r="K28" s="296"/>
      <c r="L28" s="220"/>
      <c r="M28" s="221"/>
      <c r="N28" s="296"/>
      <c r="P28" s="223"/>
    </row>
    <row r="29" spans="1:16" x14ac:dyDescent="0.35">
      <c r="A29" s="294" t="s">
        <v>73</v>
      </c>
      <c r="B29" s="295" t="s">
        <v>59</v>
      </c>
      <c r="C29" s="296" t="s">
        <v>55</v>
      </c>
      <c r="D29" s="296" t="s">
        <v>55</v>
      </c>
      <c r="E29" s="296" t="s">
        <v>55</v>
      </c>
      <c r="F29" s="296" t="s">
        <v>55</v>
      </c>
      <c r="G29" s="296" t="s">
        <v>55</v>
      </c>
      <c r="H29" s="296" t="s">
        <v>55</v>
      </c>
      <c r="I29" s="296" t="s">
        <v>55</v>
      </c>
      <c r="J29" s="296" t="s">
        <v>55</v>
      </c>
      <c r="K29" s="296" t="s">
        <v>55</v>
      </c>
      <c r="L29" s="407"/>
      <c r="M29" s="220" t="s">
        <v>55</v>
      </c>
      <c r="N29" s="296" t="s">
        <v>55</v>
      </c>
    </row>
    <row r="30" spans="1:16" x14ac:dyDescent="0.35">
      <c r="A30" s="294"/>
      <c r="B30" s="295"/>
      <c r="C30" s="298"/>
      <c r="D30" s="298"/>
      <c r="E30" s="297"/>
      <c r="F30" s="298"/>
      <c r="G30" s="298"/>
      <c r="H30" s="298"/>
      <c r="I30" s="298"/>
      <c r="J30" s="298"/>
      <c r="K30" s="298"/>
      <c r="L30" s="407"/>
      <c r="M30" s="224"/>
      <c r="N30" s="298"/>
    </row>
    <row r="31" spans="1:16" x14ac:dyDescent="0.35">
      <c r="A31" s="294" t="s">
        <v>74</v>
      </c>
      <c r="B31" s="295" t="s">
        <v>271</v>
      </c>
      <c r="C31" s="296" t="s">
        <v>55</v>
      </c>
      <c r="D31" s="296" t="s">
        <v>55</v>
      </c>
      <c r="E31" s="296" t="s">
        <v>55</v>
      </c>
      <c r="F31" s="296" t="s">
        <v>55</v>
      </c>
      <c r="G31" s="296" t="s">
        <v>55</v>
      </c>
      <c r="H31" s="296" t="s">
        <v>55</v>
      </c>
      <c r="I31" s="296" t="s">
        <v>55</v>
      </c>
      <c r="J31" s="296" t="s">
        <v>55</v>
      </c>
      <c r="K31" s="296" t="s">
        <v>55</v>
      </c>
      <c r="L31" s="407"/>
      <c r="M31" s="220" t="s">
        <v>55</v>
      </c>
      <c r="N31" s="296" t="s">
        <v>55</v>
      </c>
    </row>
    <row r="32" spans="1:16" x14ac:dyDescent="0.35">
      <c r="A32" s="294"/>
      <c r="B32" s="295"/>
      <c r="C32" s="298"/>
      <c r="D32" s="298"/>
      <c r="E32" s="297"/>
      <c r="F32" s="298"/>
      <c r="G32" s="298"/>
      <c r="H32" s="298"/>
      <c r="I32" s="298"/>
      <c r="J32" s="298"/>
      <c r="K32" s="298"/>
      <c r="L32" s="407"/>
      <c r="M32" s="224"/>
      <c r="N32" s="298"/>
    </row>
    <row r="33" spans="1:14" x14ac:dyDescent="0.35">
      <c r="A33" s="294" t="s">
        <v>75</v>
      </c>
      <c r="B33" s="295" t="s">
        <v>61</v>
      </c>
      <c r="C33" s="298"/>
      <c r="D33" s="298"/>
      <c r="E33" s="297"/>
      <c r="F33" s="298"/>
      <c r="G33" s="298"/>
      <c r="H33" s="298"/>
      <c r="I33" s="298"/>
      <c r="J33" s="298"/>
      <c r="K33" s="298"/>
      <c r="L33" s="407"/>
      <c r="M33" s="224">
        <v>0</v>
      </c>
      <c r="N33" s="300"/>
    </row>
    <row r="34" spans="1:14" ht="43.5" x14ac:dyDescent="0.35">
      <c r="A34" s="393">
        <v>1</v>
      </c>
      <c r="B34" s="394" t="s">
        <v>576</v>
      </c>
      <c r="C34" s="395" t="s">
        <v>577</v>
      </c>
      <c r="D34" s="408"/>
      <c r="E34" s="401" t="s">
        <v>578</v>
      </c>
      <c r="F34" s="408"/>
      <c r="G34" s="395" t="s">
        <v>579</v>
      </c>
      <c r="H34" s="395" t="s">
        <v>524</v>
      </c>
      <c r="I34" s="400"/>
      <c r="J34" s="409" t="s">
        <v>55</v>
      </c>
      <c r="K34" s="398">
        <v>1</v>
      </c>
      <c r="L34" s="399">
        <v>193500</v>
      </c>
      <c r="M34" s="400">
        <f t="shared" ref="M34:M58" si="1">K34*L34</f>
        <v>193500</v>
      </c>
      <c r="N34" s="300"/>
    </row>
    <row r="35" spans="1:14" ht="43.5" x14ac:dyDescent="0.35">
      <c r="A35" s="393">
        <v>2</v>
      </c>
      <c r="B35" s="410" t="s">
        <v>580</v>
      </c>
      <c r="C35" s="395" t="s">
        <v>577</v>
      </c>
      <c r="D35" s="408"/>
      <c r="E35" s="401" t="s">
        <v>578</v>
      </c>
      <c r="F35" s="408"/>
      <c r="G35" s="395" t="s">
        <v>579</v>
      </c>
      <c r="H35" s="395" t="s">
        <v>524</v>
      </c>
      <c r="I35" s="400"/>
      <c r="J35" s="409" t="s">
        <v>55</v>
      </c>
      <c r="K35" s="398">
        <v>1</v>
      </c>
      <c r="L35" s="399">
        <v>94500</v>
      </c>
      <c r="M35" s="400">
        <f t="shared" si="1"/>
        <v>94500</v>
      </c>
      <c r="N35" s="296" t="s">
        <v>55</v>
      </c>
    </row>
    <row r="36" spans="1:14" ht="43.5" x14ac:dyDescent="0.35">
      <c r="A36" s="393">
        <v>3</v>
      </c>
      <c r="B36" s="410" t="s">
        <v>581</v>
      </c>
      <c r="C36" s="395" t="s">
        <v>577</v>
      </c>
      <c r="D36" s="408"/>
      <c r="E36" s="401" t="s">
        <v>578</v>
      </c>
      <c r="F36" s="408"/>
      <c r="G36" s="395" t="s">
        <v>579</v>
      </c>
      <c r="H36" s="395" t="s">
        <v>524</v>
      </c>
      <c r="I36" s="400"/>
      <c r="J36" s="409" t="s">
        <v>55</v>
      </c>
      <c r="K36" s="398">
        <v>1</v>
      </c>
      <c r="L36" s="399">
        <v>132000</v>
      </c>
      <c r="M36" s="400">
        <f t="shared" si="1"/>
        <v>132000</v>
      </c>
      <c r="N36" s="296"/>
    </row>
    <row r="37" spans="1:14" ht="43.5" x14ac:dyDescent="0.35">
      <c r="A37" s="393">
        <v>4</v>
      </c>
      <c r="B37" s="410" t="s">
        <v>582</v>
      </c>
      <c r="C37" s="395" t="s">
        <v>577</v>
      </c>
      <c r="D37" s="408"/>
      <c r="E37" s="401" t="s">
        <v>578</v>
      </c>
      <c r="F37" s="408"/>
      <c r="G37" s="395" t="s">
        <v>579</v>
      </c>
      <c r="H37" s="395" t="s">
        <v>524</v>
      </c>
      <c r="I37" s="400"/>
      <c r="J37" s="409" t="s">
        <v>55</v>
      </c>
      <c r="K37" s="398">
        <v>1</v>
      </c>
      <c r="L37" s="399">
        <v>170500</v>
      </c>
      <c r="M37" s="400">
        <f t="shared" si="1"/>
        <v>170500</v>
      </c>
      <c r="N37" s="296"/>
    </row>
    <row r="38" spans="1:14" ht="43.5" x14ac:dyDescent="0.35">
      <c r="A38" s="393">
        <v>5</v>
      </c>
      <c r="B38" s="410" t="s">
        <v>583</v>
      </c>
      <c r="C38" s="395" t="s">
        <v>577</v>
      </c>
      <c r="D38" s="408"/>
      <c r="E38" s="401" t="s">
        <v>578</v>
      </c>
      <c r="F38" s="408"/>
      <c r="G38" s="395" t="s">
        <v>579</v>
      </c>
      <c r="H38" s="395" t="s">
        <v>524</v>
      </c>
      <c r="I38" s="400"/>
      <c r="J38" s="409" t="s">
        <v>55</v>
      </c>
      <c r="K38" s="398">
        <v>1</v>
      </c>
      <c r="L38" s="399">
        <v>86000</v>
      </c>
      <c r="M38" s="400">
        <f t="shared" si="1"/>
        <v>86000</v>
      </c>
      <c r="N38" s="296"/>
    </row>
    <row r="39" spans="1:14" ht="43.5" x14ac:dyDescent="0.35">
      <c r="A39" s="393">
        <v>6</v>
      </c>
      <c r="B39" s="410" t="s">
        <v>584</v>
      </c>
      <c r="C39" s="395" t="s">
        <v>577</v>
      </c>
      <c r="D39" s="408"/>
      <c r="E39" s="401" t="s">
        <v>578</v>
      </c>
      <c r="F39" s="408"/>
      <c r="G39" s="395" t="s">
        <v>579</v>
      </c>
      <c r="H39" s="395" t="s">
        <v>524</v>
      </c>
      <c r="I39" s="400"/>
      <c r="J39" s="409" t="s">
        <v>55</v>
      </c>
      <c r="K39" s="398">
        <v>1</v>
      </c>
      <c r="L39" s="399">
        <v>137500</v>
      </c>
      <c r="M39" s="400">
        <f t="shared" si="1"/>
        <v>137500</v>
      </c>
      <c r="N39" s="296"/>
    </row>
    <row r="40" spans="1:14" ht="43.5" x14ac:dyDescent="0.35">
      <c r="A40" s="393">
        <v>7</v>
      </c>
      <c r="B40" s="410" t="s">
        <v>585</v>
      </c>
      <c r="C40" s="395" t="s">
        <v>577</v>
      </c>
      <c r="D40" s="408"/>
      <c r="E40" s="401" t="s">
        <v>578</v>
      </c>
      <c r="F40" s="408"/>
      <c r="G40" s="395" t="s">
        <v>579</v>
      </c>
      <c r="H40" s="395" t="s">
        <v>524</v>
      </c>
      <c r="I40" s="400"/>
      <c r="J40" s="409" t="s">
        <v>55</v>
      </c>
      <c r="K40" s="398">
        <v>1</v>
      </c>
      <c r="L40" s="399">
        <v>143000</v>
      </c>
      <c r="M40" s="400">
        <f t="shared" si="1"/>
        <v>143000</v>
      </c>
      <c r="N40" s="296"/>
    </row>
    <row r="41" spans="1:14" ht="43.5" x14ac:dyDescent="0.35">
      <c r="A41" s="393">
        <v>8</v>
      </c>
      <c r="B41" s="410" t="s">
        <v>586</v>
      </c>
      <c r="C41" s="395" t="s">
        <v>577</v>
      </c>
      <c r="D41" s="408"/>
      <c r="E41" s="401" t="s">
        <v>578</v>
      </c>
      <c r="F41" s="408"/>
      <c r="G41" s="395" t="s">
        <v>579</v>
      </c>
      <c r="H41" s="395" t="s">
        <v>524</v>
      </c>
      <c r="I41" s="400"/>
      <c r="J41" s="409" t="s">
        <v>55</v>
      </c>
      <c r="K41" s="398">
        <v>1</v>
      </c>
      <c r="L41" s="399">
        <v>98500</v>
      </c>
      <c r="M41" s="400">
        <f>K41*L41</f>
        <v>98500</v>
      </c>
      <c r="N41" s="296"/>
    </row>
    <row r="42" spans="1:14" ht="43.5" x14ac:dyDescent="0.35">
      <c r="A42" s="393">
        <v>9</v>
      </c>
      <c r="B42" s="410" t="s">
        <v>587</v>
      </c>
      <c r="C42" s="395" t="s">
        <v>577</v>
      </c>
      <c r="D42" s="408"/>
      <c r="E42" s="401" t="s">
        <v>578</v>
      </c>
      <c r="F42" s="408"/>
      <c r="G42" s="395" t="s">
        <v>579</v>
      </c>
      <c r="H42" s="395" t="s">
        <v>524</v>
      </c>
      <c r="I42" s="400"/>
      <c r="J42" s="409" t="s">
        <v>55</v>
      </c>
      <c r="K42" s="398">
        <v>1</v>
      </c>
      <c r="L42" s="399">
        <v>59000</v>
      </c>
      <c r="M42" s="400">
        <f>K42*L42</f>
        <v>59000</v>
      </c>
      <c r="N42" s="296"/>
    </row>
    <row r="43" spans="1:14" ht="43.5" x14ac:dyDescent="0.35">
      <c r="A43" s="393">
        <v>10</v>
      </c>
      <c r="B43" s="410" t="s">
        <v>588</v>
      </c>
      <c r="C43" s="395" t="s">
        <v>577</v>
      </c>
      <c r="D43" s="408"/>
      <c r="E43" s="401" t="s">
        <v>578</v>
      </c>
      <c r="F43" s="408"/>
      <c r="G43" s="395" t="s">
        <v>579</v>
      </c>
      <c r="H43" s="395" t="s">
        <v>524</v>
      </c>
      <c r="I43" s="400"/>
      <c r="J43" s="409" t="s">
        <v>55</v>
      </c>
      <c r="K43" s="398">
        <v>2</v>
      </c>
      <c r="L43" s="399">
        <v>82500</v>
      </c>
      <c r="M43" s="400">
        <f t="shared" si="1"/>
        <v>165000</v>
      </c>
      <c r="N43" s="296"/>
    </row>
    <row r="44" spans="1:14" ht="43.5" x14ac:dyDescent="0.35">
      <c r="A44" s="393">
        <v>11</v>
      </c>
      <c r="B44" s="410" t="s">
        <v>589</v>
      </c>
      <c r="C44" s="395" t="s">
        <v>577</v>
      </c>
      <c r="D44" s="408"/>
      <c r="E44" s="401" t="s">
        <v>578</v>
      </c>
      <c r="F44" s="408"/>
      <c r="G44" s="395" t="s">
        <v>579</v>
      </c>
      <c r="H44" s="395" t="s">
        <v>524</v>
      </c>
      <c r="I44" s="400"/>
      <c r="J44" s="409" t="s">
        <v>55</v>
      </c>
      <c r="K44" s="398">
        <v>1</v>
      </c>
      <c r="L44" s="399">
        <v>136500</v>
      </c>
      <c r="M44" s="400">
        <f t="shared" si="1"/>
        <v>136500</v>
      </c>
      <c r="N44" s="296"/>
    </row>
    <row r="45" spans="1:14" ht="43.5" x14ac:dyDescent="0.35">
      <c r="A45" s="393">
        <v>12</v>
      </c>
      <c r="B45" s="410" t="s">
        <v>590</v>
      </c>
      <c r="C45" s="395" t="s">
        <v>577</v>
      </c>
      <c r="D45" s="408"/>
      <c r="E45" s="401" t="s">
        <v>578</v>
      </c>
      <c r="F45" s="408"/>
      <c r="G45" s="395" t="s">
        <v>579</v>
      </c>
      <c r="H45" s="395" t="s">
        <v>524</v>
      </c>
      <c r="I45" s="400"/>
      <c r="J45" s="409" t="s">
        <v>55</v>
      </c>
      <c r="K45" s="398">
        <v>1</v>
      </c>
      <c r="L45" s="399">
        <v>86000</v>
      </c>
      <c r="M45" s="400">
        <f t="shared" si="1"/>
        <v>86000</v>
      </c>
      <c r="N45" s="296"/>
    </row>
    <row r="46" spans="1:14" ht="43.5" x14ac:dyDescent="0.35">
      <c r="A46" s="393">
        <v>13</v>
      </c>
      <c r="B46" s="410" t="s">
        <v>591</v>
      </c>
      <c r="C46" s="395" t="s">
        <v>577</v>
      </c>
      <c r="D46" s="408"/>
      <c r="E46" s="401" t="s">
        <v>578</v>
      </c>
      <c r="F46" s="408"/>
      <c r="G46" s="395" t="s">
        <v>579</v>
      </c>
      <c r="H46" s="395" t="s">
        <v>524</v>
      </c>
      <c r="I46" s="400"/>
      <c r="J46" s="409" t="s">
        <v>55</v>
      </c>
      <c r="K46" s="398">
        <v>1</v>
      </c>
      <c r="L46" s="399">
        <v>93500</v>
      </c>
      <c r="M46" s="400">
        <f t="shared" si="1"/>
        <v>93500</v>
      </c>
      <c r="N46" s="296"/>
    </row>
    <row r="47" spans="1:14" ht="43.5" x14ac:dyDescent="0.35">
      <c r="A47" s="393">
        <v>14</v>
      </c>
      <c r="B47" s="410" t="s">
        <v>592</v>
      </c>
      <c r="C47" s="395" t="s">
        <v>577</v>
      </c>
      <c r="D47" s="408"/>
      <c r="E47" s="401" t="s">
        <v>578</v>
      </c>
      <c r="F47" s="408"/>
      <c r="G47" s="395" t="s">
        <v>579</v>
      </c>
      <c r="H47" s="395" t="s">
        <v>524</v>
      </c>
      <c r="I47" s="400"/>
      <c r="J47" s="409" t="s">
        <v>55</v>
      </c>
      <c r="K47" s="398">
        <v>1</v>
      </c>
      <c r="L47" s="399">
        <v>126500</v>
      </c>
      <c r="M47" s="400">
        <f t="shared" si="1"/>
        <v>126500</v>
      </c>
      <c r="N47" s="296"/>
    </row>
    <row r="48" spans="1:14" ht="43.5" x14ac:dyDescent="0.35">
      <c r="A48" s="393">
        <v>15</v>
      </c>
      <c r="B48" s="410" t="s">
        <v>593</v>
      </c>
      <c r="C48" s="395" t="s">
        <v>577</v>
      </c>
      <c r="D48" s="408"/>
      <c r="E48" s="401" t="s">
        <v>578</v>
      </c>
      <c r="F48" s="408"/>
      <c r="G48" s="395" t="s">
        <v>579</v>
      </c>
      <c r="H48" s="395" t="s">
        <v>524</v>
      </c>
      <c r="I48" s="400"/>
      <c r="J48" s="409" t="s">
        <v>55</v>
      </c>
      <c r="K48" s="398">
        <v>1</v>
      </c>
      <c r="L48" s="399">
        <v>75000</v>
      </c>
      <c r="M48" s="400">
        <f t="shared" si="1"/>
        <v>75000</v>
      </c>
      <c r="N48" s="296"/>
    </row>
    <row r="49" spans="1:14" ht="43.5" x14ac:dyDescent="0.35">
      <c r="A49" s="393">
        <v>16</v>
      </c>
      <c r="B49" s="410" t="s">
        <v>594</v>
      </c>
      <c r="C49" s="395" t="s">
        <v>577</v>
      </c>
      <c r="D49" s="408"/>
      <c r="E49" s="401" t="s">
        <v>578</v>
      </c>
      <c r="F49" s="408"/>
      <c r="G49" s="395" t="s">
        <v>579</v>
      </c>
      <c r="H49" s="395" t="s">
        <v>524</v>
      </c>
      <c r="I49" s="400"/>
      <c r="J49" s="409" t="s">
        <v>55</v>
      </c>
      <c r="K49" s="398">
        <v>1</v>
      </c>
      <c r="L49" s="399">
        <v>130000</v>
      </c>
      <c r="M49" s="400">
        <f t="shared" si="1"/>
        <v>130000</v>
      </c>
      <c r="N49" s="296"/>
    </row>
    <row r="50" spans="1:14" ht="43.5" x14ac:dyDescent="0.35">
      <c r="A50" s="393">
        <v>17</v>
      </c>
      <c r="B50" s="410" t="s">
        <v>595</v>
      </c>
      <c r="C50" s="395" t="s">
        <v>577</v>
      </c>
      <c r="D50" s="408"/>
      <c r="E50" s="401" t="s">
        <v>578</v>
      </c>
      <c r="F50" s="408"/>
      <c r="G50" s="395" t="s">
        <v>579</v>
      </c>
      <c r="H50" s="395" t="s">
        <v>524</v>
      </c>
      <c r="I50" s="400"/>
      <c r="J50" s="409" t="s">
        <v>55</v>
      </c>
      <c r="K50" s="398">
        <v>1</v>
      </c>
      <c r="L50" s="399">
        <v>82500</v>
      </c>
      <c r="M50" s="400">
        <f t="shared" si="1"/>
        <v>82500</v>
      </c>
      <c r="N50" s="296"/>
    </row>
    <row r="51" spans="1:14" ht="43.5" x14ac:dyDescent="0.35">
      <c r="A51" s="393">
        <v>18</v>
      </c>
      <c r="B51" s="410" t="s">
        <v>596</v>
      </c>
      <c r="C51" s="395" t="s">
        <v>577</v>
      </c>
      <c r="D51" s="408"/>
      <c r="E51" s="401" t="s">
        <v>578</v>
      </c>
      <c r="F51" s="408"/>
      <c r="G51" s="395" t="s">
        <v>579</v>
      </c>
      <c r="H51" s="395" t="s">
        <v>524</v>
      </c>
      <c r="I51" s="400"/>
      <c r="J51" s="409" t="s">
        <v>55</v>
      </c>
      <c r="K51" s="398">
        <v>1</v>
      </c>
      <c r="L51" s="399">
        <v>110000</v>
      </c>
      <c r="M51" s="400">
        <f t="shared" si="1"/>
        <v>110000</v>
      </c>
      <c r="N51" s="296"/>
    </row>
    <row r="52" spans="1:14" ht="43.5" x14ac:dyDescent="0.35">
      <c r="A52" s="393">
        <v>19</v>
      </c>
      <c r="B52" s="410" t="s">
        <v>597</v>
      </c>
      <c r="C52" s="395" t="s">
        <v>577</v>
      </c>
      <c r="D52" s="408"/>
      <c r="E52" s="401" t="s">
        <v>578</v>
      </c>
      <c r="F52" s="408"/>
      <c r="G52" s="395" t="s">
        <v>579</v>
      </c>
      <c r="H52" s="395" t="s">
        <v>524</v>
      </c>
      <c r="I52" s="400"/>
      <c r="J52" s="409" t="s">
        <v>55</v>
      </c>
      <c r="K52" s="398">
        <v>1</v>
      </c>
      <c r="L52" s="399">
        <v>97000</v>
      </c>
      <c r="M52" s="400">
        <f t="shared" si="1"/>
        <v>97000</v>
      </c>
      <c r="N52" s="296"/>
    </row>
    <row r="53" spans="1:14" ht="43.5" x14ac:dyDescent="0.35">
      <c r="A53" s="393">
        <v>20</v>
      </c>
      <c r="B53" s="410" t="s">
        <v>598</v>
      </c>
      <c r="C53" s="395" t="s">
        <v>577</v>
      </c>
      <c r="D53" s="408"/>
      <c r="E53" s="401" t="s">
        <v>578</v>
      </c>
      <c r="F53" s="408"/>
      <c r="G53" s="395" t="s">
        <v>579</v>
      </c>
      <c r="H53" s="395" t="s">
        <v>524</v>
      </c>
      <c r="I53" s="400"/>
      <c r="J53" s="409" t="s">
        <v>55</v>
      </c>
      <c r="K53" s="398">
        <v>1</v>
      </c>
      <c r="L53" s="399">
        <v>80500</v>
      </c>
      <c r="M53" s="400">
        <f t="shared" si="1"/>
        <v>80500</v>
      </c>
      <c r="N53" s="296"/>
    </row>
    <row r="54" spans="1:14" ht="43.5" x14ac:dyDescent="0.35">
      <c r="A54" s="393">
        <v>21</v>
      </c>
      <c r="B54" s="410" t="s">
        <v>599</v>
      </c>
      <c r="C54" s="395" t="s">
        <v>577</v>
      </c>
      <c r="D54" s="408"/>
      <c r="E54" s="401" t="s">
        <v>578</v>
      </c>
      <c r="F54" s="408"/>
      <c r="G54" s="395" t="s">
        <v>579</v>
      </c>
      <c r="H54" s="395" t="s">
        <v>524</v>
      </c>
      <c r="I54" s="400"/>
      <c r="J54" s="409" t="s">
        <v>55</v>
      </c>
      <c r="K54" s="398">
        <v>1</v>
      </c>
      <c r="L54" s="399">
        <v>205326</v>
      </c>
      <c r="M54" s="400">
        <f>K54*L54</f>
        <v>205326</v>
      </c>
      <c r="N54" s="296"/>
    </row>
    <row r="55" spans="1:14" ht="43.5" x14ac:dyDescent="0.35">
      <c r="A55" s="393">
        <v>22</v>
      </c>
      <c r="B55" s="410" t="s">
        <v>600</v>
      </c>
      <c r="C55" s="395" t="s">
        <v>577</v>
      </c>
      <c r="D55" s="408"/>
      <c r="E55" s="401" t="s">
        <v>578</v>
      </c>
      <c r="F55" s="408"/>
      <c r="G55" s="395" t="s">
        <v>579</v>
      </c>
      <c r="H55" s="395" t="s">
        <v>524</v>
      </c>
      <c r="I55" s="400"/>
      <c r="J55" s="409" t="s">
        <v>55</v>
      </c>
      <c r="K55" s="398">
        <v>1</v>
      </c>
      <c r="L55" s="399">
        <v>165000</v>
      </c>
      <c r="M55" s="400">
        <f t="shared" si="1"/>
        <v>165000</v>
      </c>
      <c r="N55" s="296"/>
    </row>
    <row r="56" spans="1:14" ht="43.5" x14ac:dyDescent="0.35">
      <c r="A56" s="393">
        <v>23</v>
      </c>
      <c r="B56" s="410" t="s">
        <v>601</v>
      </c>
      <c r="C56" s="395" t="s">
        <v>577</v>
      </c>
      <c r="D56" s="408"/>
      <c r="E56" s="401" t="s">
        <v>578</v>
      </c>
      <c r="F56" s="408"/>
      <c r="G56" s="395" t="s">
        <v>579</v>
      </c>
      <c r="H56" s="395" t="s">
        <v>524</v>
      </c>
      <c r="I56" s="400"/>
      <c r="J56" s="409" t="s">
        <v>55</v>
      </c>
      <c r="K56" s="398">
        <v>1</v>
      </c>
      <c r="L56" s="399">
        <v>142000</v>
      </c>
      <c r="M56" s="400">
        <f t="shared" si="1"/>
        <v>142000</v>
      </c>
      <c r="N56" s="296"/>
    </row>
    <row r="57" spans="1:14" ht="43.5" x14ac:dyDescent="0.35">
      <c r="A57" s="393">
        <v>24</v>
      </c>
      <c r="B57" s="410" t="s">
        <v>602</v>
      </c>
      <c r="C57" s="395" t="s">
        <v>577</v>
      </c>
      <c r="D57" s="408"/>
      <c r="E57" s="401" t="s">
        <v>578</v>
      </c>
      <c r="F57" s="408"/>
      <c r="G57" s="395" t="s">
        <v>579</v>
      </c>
      <c r="H57" s="395" t="s">
        <v>524</v>
      </c>
      <c r="I57" s="400"/>
      <c r="J57" s="409" t="s">
        <v>55</v>
      </c>
      <c r="K57" s="398">
        <v>1</v>
      </c>
      <c r="L57" s="399">
        <v>98000</v>
      </c>
      <c r="M57" s="400">
        <f t="shared" si="1"/>
        <v>98000</v>
      </c>
      <c r="N57" s="296"/>
    </row>
    <row r="58" spans="1:14" ht="43.5" x14ac:dyDescent="0.35">
      <c r="A58" s="393">
        <v>25</v>
      </c>
      <c r="B58" s="410" t="s">
        <v>603</v>
      </c>
      <c r="C58" s="395" t="s">
        <v>577</v>
      </c>
      <c r="D58" s="408"/>
      <c r="E58" s="401" t="s">
        <v>578</v>
      </c>
      <c r="F58" s="408"/>
      <c r="G58" s="395" t="s">
        <v>579</v>
      </c>
      <c r="H58" s="395" t="s">
        <v>524</v>
      </c>
      <c r="I58" s="400"/>
      <c r="J58" s="409" t="s">
        <v>55</v>
      </c>
      <c r="K58" s="398">
        <v>1</v>
      </c>
      <c r="L58" s="399">
        <v>65500</v>
      </c>
      <c r="M58" s="400">
        <f t="shared" si="1"/>
        <v>65500</v>
      </c>
      <c r="N58" s="296"/>
    </row>
    <row r="59" spans="1:14" x14ac:dyDescent="0.35">
      <c r="A59" s="294"/>
      <c r="B59" s="295"/>
      <c r="C59" s="296"/>
      <c r="D59" s="296"/>
      <c r="E59" s="296"/>
      <c r="F59" s="296"/>
      <c r="G59" s="296"/>
      <c r="H59" s="296"/>
      <c r="I59" s="296"/>
      <c r="J59" s="296"/>
      <c r="K59" s="296"/>
      <c r="L59" s="220"/>
      <c r="M59" s="221"/>
      <c r="N59" s="296"/>
    </row>
    <row r="60" spans="1:14" x14ac:dyDescent="0.35">
      <c r="A60" s="294" t="s">
        <v>76</v>
      </c>
      <c r="B60" s="295" t="s">
        <v>62</v>
      </c>
      <c r="C60" s="296"/>
      <c r="D60" s="296"/>
      <c r="E60" s="296"/>
      <c r="F60" s="296"/>
      <c r="G60" s="296"/>
      <c r="H60" s="296"/>
      <c r="I60" s="296"/>
      <c r="J60" s="296"/>
      <c r="K60" s="296"/>
      <c r="L60" s="220"/>
      <c r="M60" s="221"/>
      <c r="N60" s="296"/>
    </row>
    <row r="61" spans="1:14" x14ac:dyDescent="0.35">
      <c r="A61" s="301"/>
      <c r="B61" s="301"/>
      <c r="C61" s="301"/>
      <c r="D61" s="301"/>
      <c r="E61" s="302"/>
      <c r="F61" s="301"/>
      <c r="G61" s="301"/>
      <c r="H61" s="301"/>
      <c r="I61" s="301"/>
      <c r="J61" s="301"/>
      <c r="K61" s="301"/>
      <c r="L61" s="411"/>
      <c r="M61" s="227"/>
      <c r="N61" s="303"/>
    </row>
    <row r="62" spans="1:14" x14ac:dyDescent="0.35">
      <c r="A62" s="304"/>
      <c r="B62" s="305" t="s">
        <v>24</v>
      </c>
      <c r="C62" s="304"/>
      <c r="D62" s="304"/>
      <c r="E62" s="306"/>
      <c r="F62" s="304"/>
      <c r="G62" s="304"/>
      <c r="H62" s="304"/>
      <c r="I62" s="304"/>
      <c r="J62" s="304"/>
      <c r="K62" s="304"/>
      <c r="L62" s="228"/>
      <c r="M62" s="229">
        <f>SUM(M9:M61)</f>
        <v>371898976</v>
      </c>
      <c r="N62" s="307"/>
    </row>
    <row r="65" spans="12:13" ht="15.5" x14ac:dyDescent="0.35">
      <c r="L65" s="842" t="s">
        <v>492</v>
      </c>
      <c r="M65" s="842"/>
    </row>
    <row r="66" spans="12:13" ht="15.5" x14ac:dyDescent="0.35">
      <c r="L66" s="843" t="s">
        <v>493</v>
      </c>
      <c r="M66" s="843"/>
    </row>
    <row r="67" spans="12:13" ht="15.5" x14ac:dyDescent="0.35">
      <c r="L67" s="842"/>
      <c r="M67" s="842"/>
    </row>
    <row r="68" spans="12:13" ht="15.5" x14ac:dyDescent="0.35">
      <c r="L68" s="342"/>
      <c r="M68" s="356"/>
    </row>
    <row r="69" spans="12:13" ht="15.5" x14ac:dyDescent="0.35">
      <c r="L69" s="342"/>
      <c r="M69" s="356"/>
    </row>
    <row r="70" spans="12:13" ht="15.5" x14ac:dyDescent="0.35">
      <c r="L70" s="843" t="s">
        <v>494</v>
      </c>
      <c r="M70" s="843"/>
    </row>
    <row r="71" spans="12:13" ht="15.5" x14ac:dyDescent="0.35">
      <c r="L71" s="842" t="s">
        <v>495</v>
      </c>
      <c r="M71" s="842"/>
    </row>
    <row r="72" spans="12:13" ht="15.5" x14ac:dyDescent="0.35">
      <c r="L72" s="842" t="s">
        <v>496</v>
      </c>
      <c r="M72" s="842"/>
    </row>
    <row r="73" spans="12:13" x14ac:dyDescent="0.35">
      <c r="L73" s="838"/>
      <c r="M73" s="838"/>
    </row>
  </sheetData>
  <mergeCells count="9">
    <mergeCell ref="L73:M73"/>
    <mergeCell ref="L65:M65"/>
    <mergeCell ref="L66:M66"/>
    <mergeCell ref="L67:M67"/>
    <mergeCell ref="A2:N2"/>
    <mergeCell ref="A3:N3"/>
    <mergeCell ref="L71:M71"/>
    <mergeCell ref="L72:M72"/>
    <mergeCell ref="L70:M70"/>
  </mergeCells>
  <pageMargins left="0.65" right="0.7" top="0.74803149606299202" bottom="0.74803149606299202" header="0.31496062992126" footer="0.31496062992126"/>
  <pageSetup paperSize="9" scale="57" orientation="landscape" horizontalDpi="4294967293" verticalDpi="4294967293" r:id="rId1"/>
  <rowBreaks count="1" manualBreakCount="1">
    <brk id="44" max="1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J31"/>
  <sheetViews>
    <sheetView view="pageBreakPreview" topLeftCell="A23" zoomScale="85" zoomScaleSheetLayoutView="85" workbookViewId="0">
      <selection activeCell="E30" sqref="E30"/>
    </sheetView>
  </sheetViews>
  <sheetFormatPr defaultRowHeight="14.5" x14ac:dyDescent="0.35"/>
  <cols>
    <col min="1" max="1" width="4.7265625" customWidth="1"/>
    <col min="2" max="2" width="28.1796875" customWidth="1"/>
    <col min="3" max="3" width="20.1796875" customWidth="1"/>
    <col min="4" max="4" width="13.453125" customWidth="1"/>
    <col min="5" max="5" width="11.81640625" customWidth="1"/>
    <col min="6" max="6" width="14.54296875" customWidth="1"/>
    <col min="7" max="7" width="10.26953125" customWidth="1"/>
    <col min="8" max="8" width="14.26953125" customWidth="1"/>
    <col min="9" max="9" width="17" customWidth="1"/>
    <col min="10" max="10" width="10.7265625" customWidth="1"/>
  </cols>
  <sheetData>
    <row r="1" spans="1:10" x14ac:dyDescent="0.35">
      <c r="A1" s="845" t="s">
        <v>77</v>
      </c>
      <c r="B1" s="845"/>
      <c r="C1" s="845"/>
      <c r="D1" s="845"/>
      <c r="E1" s="845"/>
      <c r="F1" s="845"/>
      <c r="G1" s="845"/>
      <c r="H1" s="845"/>
      <c r="I1" s="845"/>
      <c r="J1" s="845"/>
    </row>
    <row r="2" spans="1:10" x14ac:dyDescent="0.35">
      <c r="A2" s="36"/>
    </row>
    <row r="3" spans="1:10" s="13" customFormat="1" ht="15.5" x14ac:dyDescent="0.35">
      <c r="A3" s="752" t="s">
        <v>497</v>
      </c>
      <c r="B3" s="752"/>
      <c r="C3" s="752"/>
      <c r="D3" s="752"/>
      <c r="E3" s="752"/>
      <c r="F3" s="752"/>
      <c r="G3" s="752"/>
      <c r="H3" s="752"/>
      <c r="I3" s="752"/>
      <c r="J3" s="752"/>
    </row>
    <row r="4" spans="1:10" s="13" customFormat="1" x14ac:dyDescent="0.35">
      <c r="A4" s="745" t="s">
        <v>195</v>
      </c>
      <c r="B4" s="745"/>
      <c r="C4" s="745"/>
      <c r="D4" s="745"/>
      <c r="E4" s="745"/>
      <c r="F4" s="745"/>
      <c r="G4" s="745"/>
      <c r="H4" s="745"/>
      <c r="I4" s="745"/>
      <c r="J4" s="745"/>
    </row>
    <row r="7" spans="1:10" s="34" customFormat="1" ht="29" x14ac:dyDescent="0.35">
      <c r="A7" s="290" t="s">
        <v>49</v>
      </c>
      <c r="B7" s="290" t="s">
        <v>31</v>
      </c>
      <c r="C7" s="290" t="s">
        <v>268</v>
      </c>
      <c r="D7" s="290" t="s">
        <v>64</v>
      </c>
      <c r="E7" s="290" t="s">
        <v>65</v>
      </c>
      <c r="F7" s="290" t="s">
        <v>69</v>
      </c>
      <c r="G7" s="290" t="s">
        <v>70</v>
      </c>
      <c r="H7" s="290" t="s">
        <v>51</v>
      </c>
      <c r="I7" s="290" t="s">
        <v>71</v>
      </c>
      <c r="J7" s="290" t="s">
        <v>114</v>
      </c>
    </row>
    <row r="8" spans="1:10" s="13" customFormat="1" x14ac:dyDescent="0.35">
      <c r="A8" s="308" t="s">
        <v>53</v>
      </c>
      <c r="B8" s="309" t="s">
        <v>57</v>
      </c>
      <c r="C8" s="309"/>
      <c r="D8" s="309"/>
      <c r="E8" s="309"/>
      <c r="F8" s="309"/>
      <c r="G8" s="309"/>
      <c r="H8" s="309"/>
      <c r="I8" s="309"/>
      <c r="J8" s="309"/>
    </row>
    <row r="9" spans="1:10" x14ac:dyDescent="0.35">
      <c r="A9" s="226"/>
      <c r="B9" s="293"/>
      <c r="C9" s="293"/>
      <c r="D9" s="293"/>
      <c r="E9" s="293"/>
      <c r="F9" s="293"/>
      <c r="G9" s="293"/>
      <c r="H9" s="293"/>
      <c r="I9" s="293"/>
      <c r="J9" s="293"/>
    </row>
    <row r="10" spans="1:10" s="13" customFormat="1" x14ac:dyDescent="0.35">
      <c r="A10" s="226" t="s">
        <v>54</v>
      </c>
      <c r="B10" s="293" t="s">
        <v>269</v>
      </c>
      <c r="C10" s="293"/>
      <c r="D10" s="293"/>
      <c r="E10" s="293"/>
      <c r="F10" s="293"/>
      <c r="G10" s="293"/>
      <c r="H10" s="293"/>
      <c r="I10" s="293"/>
      <c r="J10" s="293"/>
    </row>
    <row r="11" spans="1:10" ht="43.5" x14ac:dyDescent="0.35">
      <c r="A11" s="226"/>
      <c r="B11" s="387" t="s">
        <v>498</v>
      </c>
      <c r="C11" s="390" t="s">
        <v>499</v>
      </c>
      <c r="D11" s="388" t="s">
        <v>55</v>
      </c>
      <c r="E11" s="389" t="s">
        <v>500</v>
      </c>
      <c r="F11" s="390" t="s">
        <v>501</v>
      </c>
      <c r="G11" s="391">
        <v>2</v>
      </c>
      <c r="H11" s="392">
        <v>800000</v>
      </c>
      <c r="I11" s="392">
        <f>G11*H11</f>
        <v>1600000</v>
      </c>
      <c r="J11" s="299"/>
    </row>
    <row r="12" spans="1:10" ht="29" x14ac:dyDescent="0.35">
      <c r="A12" s="226"/>
      <c r="B12" s="387" t="s">
        <v>502</v>
      </c>
      <c r="C12" s="390" t="s">
        <v>503</v>
      </c>
      <c r="D12" s="388" t="s">
        <v>55</v>
      </c>
      <c r="E12" s="389" t="s">
        <v>504</v>
      </c>
      <c r="F12" s="387" t="s">
        <v>505</v>
      </c>
      <c r="G12" s="391">
        <v>1</v>
      </c>
      <c r="H12" s="392">
        <v>990000</v>
      </c>
      <c r="I12" s="392">
        <f>G12*H12</f>
        <v>990000</v>
      </c>
      <c r="J12" s="299"/>
    </row>
    <row r="13" spans="1:10" ht="29" x14ac:dyDescent="0.35">
      <c r="A13" s="226"/>
      <c r="B13" s="387" t="s">
        <v>502</v>
      </c>
      <c r="C13" s="390" t="s">
        <v>506</v>
      </c>
      <c r="D13" s="388" t="s">
        <v>55</v>
      </c>
      <c r="E13" s="389" t="s">
        <v>504</v>
      </c>
      <c r="F13" s="387" t="s">
        <v>505</v>
      </c>
      <c r="G13" s="391">
        <v>2</v>
      </c>
      <c r="H13" s="392">
        <v>980000</v>
      </c>
      <c r="I13" s="392">
        <f>G13*H13</f>
        <v>1960000</v>
      </c>
      <c r="J13" s="299"/>
    </row>
    <row r="14" spans="1:10" s="13" customFormat="1" x14ac:dyDescent="0.35">
      <c r="A14" s="226" t="s">
        <v>73</v>
      </c>
      <c r="B14" s="293" t="s">
        <v>359</v>
      </c>
      <c r="C14" s="293"/>
      <c r="D14" s="293"/>
      <c r="E14" s="293"/>
      <c r="F14" s="293"/>
      <c r="G14" s="293"/>
      <c r="H14" s="293"/>
      <c r="I14" s="293"/>
      <c r="J14" s="293"/>
    </row>
    <row r="15" spans="1:10" x14ac:dyDescent="0.35">
      <c r="A15" s="226"/>
      <c r="B15" s="293"/>
      <c r="C15" s="293"/>
      <c r="D15" s="293"/>
      <c r="E15" s="293"/>
      <c r="F15" s="293"/>
      <c r="G15" s="293"/>
      <c r="H15" s="293"/>
      <c r="I15" s="293"/>
      <c r="J15" s="293"/>
    </row>
    <row r="16" spans="1:10" s="13" customFormat="1" x14ac:dyDescent="0.35">
      <c r="A16" s="226" t="s">
        <v>74</v>
      </c>
      <c r="B16" s="293" t="s">
        <v>271</v>
      </c>
      <c r="C16" s="293"/>
      <c r="D16" s="293"/>
      <c r="E16" s="293"/>
      <c r="F16" s="293"/>
      <c r="G16" s="293"/>
      <c r="H16" s="293"/>
      <c r="I16" s="293"/>
      <c r="J16" s="293"/>
    </row>
    <row r="17" spans="1:10" x14ac:dyDescent="0.35">
      <c r="A17" s="226"/>
      <c r="B17" s="293"/>
      <c r="C17" s="293"/>
      <c r="D17" s="293"/>
      <c r="E17" s="293"/>
      <c r="F17" s="293"/>
      <c r="G17" s="293"/>
      <c r="H17" s="293"/>
      <c r="I17" s="293"/>
      <c r="J17" s="293"/>
    </row>
    <row r="18" spans="1:10" s="13" customFormat="1" x14ac:dyDescent="0.35">
      <c r="A18" s="226" t="s">
        <v>75</v>
      </c>
      <c r="B18" s="293" t="s">
        <v>61</v>
      </c>
      <c r="C18" s="293"/>
      <c r="D18" s="293"/>
      <c r="E18" s="293"/>
      <c r="F18" s="293"/>
      <c r="G18" s="293"/>
      <c r="H18" s="293"/>
      <c r="I18" s="293"/>
      <c r="J18" s="293"/>
    </row>
    <row r="19" spans="1:10" s="13" customFormat="1" hidden="1" x14ac:dyDescent="0.35">
      <c r="A19" s="226"/>
      <c r="B19" s="293"/>
      <c r="C19" s="293"/>
      <c r="D19" s="293"/>
      <c r="E19" s="293"/>
      <c r="F19" s="293"/>
      <c r="G19" s="293"/>
      <c r="H19" s="293"/>
      <c r="I19" s="293"/>
      <c r="J19" s="293"/>
    </row>
    <row r="20" spans="1:10" s="13" customFormat="1" x14ac:dyDescent="0.35">
      <c r="A20" s="226" t="s">
        <v>76</v>
      </c>
      <c r="B20" s="293" t="s">
        <v>62</v>
      </c>
      <c r="C20" s="293"/>
      <c r="D20" s="293"/>
      <c r="E20" s="293"/>
      <c r="F20" s="293"/>
      <c r="G20" s="293"/>
      <c r="H20" s="293"/>
      <c r="I20" s="293"/>
      <c r="J20" s="293"/>
    </row>
    <row r="21" spans="1:10" s="13" customFormat="1" x14ac:dyDescent="0.35">
      <c r="A21" s="301"/>
      <c r="B21" s="301"/>
      <c r="C21" s="301"/>
      <c r="D21" s="301"/>
      <c r="E21" s="301"/>
      <c r="F21" s="301"/>
      <c r="G21" s="301"/>
      <c r="H21" s="301"/>
      <c r="I21" s="301"/>
      <c r="J21" s="301"/>
    </row>
    <row r="22" spans="1:10" s="13" customFormat="1" x14ac:dyDescent="0.35">
      <c r="A22" s="304"/>
      <c r="B22" s="304" t="s">
        <v>24</v>
      </c>
      <c r="C22" s="304"/>
      <c r="D22" s="304"/>
      <c r="E22" s="304"/>
      <c r="F22" s="304"/>
      <c r="G22" s="304"/>
      <c r="H22" s="304"/>
      <c r="I22" s="228">
        <f>SUM(I8:I21)</f>
        <v>4550000</v>
      </c>
      <c r="J22" s="304"/>
    </row>
    <row r="24" spans="1:10" x14ac:dyDescent="0.35">
      <c r="H24" s="744" t="s">
        <v>492</v>
      </c>
      <c r="I24" s="744"/>
    </row>
    <row r="25" spans="1:10" x14ac:dyDescent="0.35">
      <c r="H25" s="745" t="s">
        <v>493</v>
      </c>
      <c r="I25" s="745"/>
    </row>
    <row r="26" spans="1:10" x14ac:dyDescent="0.35">
      <c r="H26" s="744"/>
      <c r="I26" s="744"/>
    </row>
    <row r="27" spans="1:10" x14ac:dyDescent="0.35">
      <c r="I27" s="1"/>
    </row>
    <row r="28" spans="1:10" x14ac:dyDescent="0.35">
      <c r="I28" s="1"/>
    </row>
    <row r="29" spans="1:10" x14ac:dyDescent="0.35">
      <c r="H29" s="745" t="s">
        <v>494</v>
      </c>
      <c r="I29" s="745"/>
    </row>
    <row r="30" spans="1:10" x14ac:dyDescent="0.35">
      <c r="H30" s="783" t="s">
        <v>495</v>
      </c>
      <c r="I30" s="783"/>
    </row>
    <row r="31" spans="1:10" x14ac:dyDescent="0.35">
      <c r="H31" s="783" t="s">
        <v>496</v>
      </c>
      <c r="I31" s="783"/>
    </row>
  </sheetData>
  <mergeCells count="9">
    <mergeCell ref="H31:I31"/>
    <mergeCell ref="H29:I29"/>
    <mergeCell ref="H30:I30"/>
    <mergeCell ref="A1:J1"/>
    <mergeCell ref="A3:J3"/>
    <mergeCell ref="A4:J4"/>
    <mergeCell ref="H24:I24"/>
    <mergeCell ref="H25:I25"/>
    <mergeCell ref="H26:I2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7A3C-2D1E-4D5C-A3E5-CC5F68D6517D}">
  <sheetPr>
    <tabColor rgb="FF92D050"/>
  </sheetPr>
  <dimension ref="A1:I28"/>
  <sheetViews>
    <sheetView view="pageBreakPreview" topLeftCell="A17" zoomScale="85" zoomScaleSheetLayoutView="85" workbookViewId="0">
      <selection activeCell="D25" sqref="D25"/>
    </sheetView>
  </sheetViews>
  <sheetFormatPr defaultRowHeight="14.5" x14ac:dyDescent="0.35"/>
  <cols>
    <col min="1" max="1" width="4.7265625" customWidth="1"/>
    <col min="2" max="2" width="28.1796875" customWidth="1"/>
    <col min="3" max="3" width="20.1796875" customWidth="1"/>
    <col min="4" max="4" width="15.26953125" customWidth="1"/>
    <col min="5" max="5" width="9.26953125" customWidth="1"/>
    <col min="6" max="6" width="12.1796875" customWidth="1"/>
    <col min="8" max="8" width="14.26953125" customWidth="1"/>
    <col min="9" max="9" width="17.54296875" customWidth="1"/>
  </cols>
  <sheetData>
    <row r="1" spans="1:9" x14ac:dyDescent="0.35">
      <c r="A1" s="778" t="s">
        <v>78</v>
      </c>
      <c r="B1" s="778"/>
      <c r="C1" s="778"/>
      <c r="D1" s="778"/>
      <c r="E1" s="778"/>
      <c r="F1" s="778"/>
      <c r="G1" s="778"/>
      <c r="H1" s="778"/>
      <c r="I1" s="778"/>
    </row>
    <row r="2" spans="1:9" s="13" customFormat="1" ht="15.5" x14ac:dyDescent="0.35">
      <c r="A2" s="752" t="s">
        <v>700</v>
      </c>
      <c r="B2" s="752"/>
      <c r="C2" s="752"/>
      <c r="D2" s="752"/>
      <c r="E2" s="752"/>
      <c r="F2" s="752"/>
      <c r="G2" s="752"/>
      <c r="H2" s="752"/>
      <c r="I2" s="752"/>
    </row>
    <row r="3" spans="1:9" s="13" customFormat="1" x14ac:dyDescent="0.35">
      <c r="A3" s="745" t="s">
        <v>195</v>
      </c>
      <c r="B3" s="745"/>
      <c r="C3" s="745"/>
      <c r="D3" s="745"/>
      <c r="E3" s="745"/>
      <c r="F3" s="745"/>
      <c r="G3" s="745"/>
      <c r="H3" s="745"/>
      <c r="I3" s="745"/>
    </row>
    <row r="6" spans="1:9" s="34" customFormat="1" ht="29" x14ac:dyDescent="0.35">
      <c r="A6" s="239" t="s">
        <v>49</v>
      </c>
      <c r="B6" s="239" t="s">
        <v>79</v>
      </c>
      <c r="C6" s="239" t="s">
        <v>80</v>
      </c>
      <c r="D6" s="239" t="s">
        <v>81</v>
      </c>
      <c r="E6" s="239" t="s">
        <v>65</v>
      </c>
      <c r="F6" s="239" t="s">
        <v>69</v>
      </c>
      <c r="G6" s="239" t="s">
        <v>70</v>
      </c>
      <c r="H6" s="239" t="s">
        <v>51</v>
      </c>
      <c r="I6" s="239" t="s">
        <v>71</v>
      </c>
    </row>
    <row r="7" spans="1:9" s="13" customFormat="1" x14ac:dyDescent="0.35">
      <c r="A7" s="716" t="s">
        <v>53</v>
      </c>
      <c r="B7" s="717" t="s">
        <v>360</v>
      </c>
      <c r="C7" s="717"/>
      <c r="D7" s="717"/>
      <c r="E7" s="717"/>
      <c r="F7" s="717"/>
      <c r="G7" s="717"/>
      <c r="H7" s="717"/>
      <c r="I7" s="717"/>
    </row>
    <row r="8" spans="1:9" x14ac:dyDescent="0.35">
      <c r="A8" s="718"/>
      <c r="B8" s="719"/>
      <c r="C8" s="719"/>
      <c r="D8" s="719"/>
      <c r="E8" s="719"/>
      <c r="F8" s="719"/>
      <c r="G8" s="719"/>
      <c r="H8" s="719"/>
      <c r="I8" s="719"/>
    </row>
    <row r="9" spans="1:9" s="13" customFormat="1" x14ac:dyDescent="0.35">
      <c r="A9" s="718" t="s">
        <v>54</v>
      </c>
      <c r="B9" s="719" t="s">
        <v>361</v>
      </c>
      <c r="C9" s="719"/>
      <c r="D9" s="719"/>
      <c r="E9" s="719"/>
      <c r="F9" s="719"/>
      <c r="G9" s="719"/>
      <c r="H9" s="719"/>
      <c r="I9" s="719"/>
    </row>
    <row r="10" spans="1:9" x14ac:dyDescent="0.35">
      <c r="A10" s="718"/>
      <c r="B10" s="719"/>
      <c r="C10" s="719"/>
      <c r="D10" s="719"/>
      <c r="E10" s="719"/>
      <c r="F10" s="719"/>
      <c r="G10" s="719"/>
      <c r="H10" s="719"/>
      <c r="I10" s="719"/>
    </row>
    <row r="11" spans="1:9" s="13" customFormat="1" x14ac:dyDescent="0.35">
      <c r="A11" s="718" t="s">
        <v>73</v>
      </c>
      <c r="B11" s="719" t="s">
        <v>362</v>
      </c>
      <c r="C11" s="719"/>
      <c r="D11" s="719"/>
      <c r="E11" s="719"/>
      <c r="F11" s="719"/>
      <c r="G11" s="719"/>
      <c r="H11" s="719"/>
      <c r="I11" s="719"/>
    </row>
    <row r="12" spans="1:9" x14ac:dyDescent="0.35">
      <c r="A12" s="720"/>
      <c r="B12" s="721"/>
      <c r="C12" s="721"/>
      <c r="D12" s="721"/>
      <c r="E12" s="721"/>
      <c r="F12" s="722"/>
      <c r="G12" s="722"/>
      <c r="H12" s="722"/>
      <c r="I12" s="723"/>
    </row>
    <row r="13" spans="1:9" x14ac:dyDescent="0.35">
      <c r="A13" s="718" t="s">
        <v>74</v>
      </c>
      <c r="B13" s="719" t="s">
        <v>363</v>
      </c>
      <c r="C13" s="719"/>
      <c r="D13" s="719"/>
      <c r="E13" s="719"/>
      <c r="F13" s="719"/>
      <c r="G13" s="719"/>
      <c r="H13" s="719"/>
      <c r="I13" s="719"/>
    </row>
    <row r="14" spans="1:9" s="13" customFormat="1" x14ac:dyDescent="0.35">
      <c r="A14" s="718"/>
      <c r="B14" s="719"/>
      <c r="C14" s="719"/>
      <c r="D14" s="719"/>
      <c r="E14" s="719"/>
      <c r="F14" s="719"/>
      <c r="G14" s="719"/>
      <c r="H14" s="719"/>
      <c r="I14" s="719"/>
    </row>
    <row r="15" spans="1:9" s="13" customFormat="1" x14ac:dyDescent="0.35">
      <c r="A15" s="718" t="s">
        <v>75</v>
      </c>
      <c r="B15" s="719" t="s">
        <v>364</v>
      </c>
      <c r="C15" s="719"/>
      <c r="D15" s="719"/>
      <c r="E15" s="719"/>
      <c r="F15" s="719"/>
      <c r="G15" s="719"/>
      <c r="H15" s="719"/>
      <c r="I15" s="719"/>
    </row>
    <row r="16" spans="1:9" s="13" customFormat="1" hidden="1" x14ac:dyDescent="0.35">
      <c r="A16" s="718"/>
      <c r="B16" s="719"/>
      <c r="C16" s="719"/>
      <c r="D16" s="719"/>
      <c r="E16" s="719"/>
      <c r="F16" s="719"/>
      <c r="G16" s="719"/>
      <c r="H16" s="719"/>
      <c r="I16" s="719"/>
    </row>
    <row r="17" spans="1:9" s="13" customFormat="1" x14ac:dyDescent="0.35">
      <c r="A17" s="718" t="s">
        <v>76</v>
      </c>
      <c r="B17" s="719" t="s">
        <v>365</v>
      </c>
      <c r="C17" s="719"/>
      <c r="D17" s="719"/>
      <c r="E17" s="719"/>
      <c r="F17" s="719"/>
      <c r="G17" s="719"/>
      <c r="H17" s="719"/>
      <c r="I17" s="719"/>
    </row>
    <row r="18" spans="1:9" s="13" customFormat="1" ht="15.5" x14ac:dyDescent="0.35">
      <c r="A18" s="7"/>
      <c r="B18" s="35"/>
      <c r="C18" s="15"/>
      <c r="D18" s="15"/>
      <c r="E18" s="15"/>
      <c r="F18" s="15"/>
      <c r="G18" s="15"/>
      <c r="H18" s="15"/>
      <c r="I18" s="14"/>
    </row>
    <row r="19" spans="1:9" s="13" customFormat="1" x14ac:dyDescent="0.35">
      <c r="A19" s="37" t="s">
        <v>24</v>
      </c>
      <c r="B19" s="38"/>
      <c r="C19" s="38"/>
      <c r="D19" s="38"/>
      <c r="E19" s="38"/>
      <c r="F19" s="38"/>
      <c r="G19" s="38"/>
      <c r="H19" s="39"/>
      <c r="I19" s="14">
        <f>SUM(I7:I17)</f>
        <v>0</v>
      </c>
    </row>
    <row r="21" spans="1:9" x14ac:dyDescent="0.35">
      <c r="H21" s="744" t="s">
        <v>492</v>
      </c>
      <c r="I21" s="744"/>
    </row>
    <row r="22" spans="1:9" x14ac:dyDescent="0.35">
      <c r="H22" s="745" t="s">
        <v>493</v>
      </c>
      <c r="I22" s="745"/>
    </row>
    <row r="23" spans="1:9" x14ac:dyDescent="0.35">
      <c r="H23" s="744"/>
      <c r="I23" s="744"/>
    </row>
    <row r="24" spans="1:9" x14ac:dyDescent="0.35">
      <c r="I24" s="1"/>
    </row>
    <row r="25" spans="1:9" x14ac:dyDescent="0.35">
      <c r="I25" s="1"/>
    </row>
    <row r="26" spans="1:9" x14ac:dyDescent="0.35">
      <c r="H26" s="745" t="s">
        <v>616</v>
      </c>
      <c r="I26" s="745"/>
    </row>
    <row r="27" spans="1:9" x14ac:dyDescent="0.35">
      <c r="H27" s="827" t="s">
        <v>495</v>
      </c>
      <c r="I27" s="827"/>
    </row>
    <row r="28" spans="1:9" x14ac:dyDescent="0.35">
      <c r="H28" s="827" t="s">
        <v>496</v>
      </c>
      <c r="I28" s="827"/>
    </row>
  </sheetData>
  <mergeCells count="9">
    <mergeCell ref="H26:I26"/>
    <mergeCell ref="H27:I27"/>
    <mergeCell ref="H28:I28"/>
    <mergeCell ref="A1:I1"/>
    <mergeCell ref="A2:I2"/>
    <mergeCell ref="A3:I3"/>
    <mergeCell ref="H21:I21"/>
    <mergeCell ref="H22:I22"/>
    <mergeCell ref="H23:I23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7D2A-5AFD-4FA3-94F0-383521AE9E59}">
  <sheetPr>
    <tabColor rgb="FF92D050"/>
  </sheetPr>
  <dimension ref="A1:K27"/>
  <sheetViews>
    <sheetView view="pageBreakPreview" topLeftCell="A16" zoomScale="85" zoomScaleSheetLayoutView="85" workbookViewId="0">
      <selection activeCell="F22" sqref="F22"/>
    </sheetView>
  </sheetViews>
  <sheetFormatPr defaultRowHeight="14.5" x14ac:dyDescent="0.35"/>
  <cols>
    <col min="1" max="1" width="4.7265625" customWidth="1"/>
    <col min="2" max="2" width="13.54296875" customWidth="1"/>
    <col min="3" max="3" width="15.26953125" customWidth="1"/>
    <col min="4" max="4" width="12.7265625" customWidth="1"/>
    <col min="5" max="5" width="14.81640625" customWidth="1"/>
    <col min="6" max="6" width="14.26953125" customWidth="1"/>
    <col min="7" max="8" width="12.81640625" customWidth="1"/>
    <col min="9" max="9" width="16.81640625" customWidth="1"/>
    <col min="10" max="10" width="15.453125" customWidth="1"/>
    <col min="11" max="11" width="14.7265625" customWidth="1"/>
  </cols>
  <sheetData>
    <row r="1" spans="1:11" x14ac:dyDescent="0.35">
      <c r="A1" s="845" t="s">
        <v>358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</row>
    <row r="2" spans="1:11" s="13" customFormat="1" ht="15.5" x14ac:dyDescent="0.35">
      <c r="A2" s="752" t="s">
        <v>701</v>
      </c>
      <c r="B2" s="752"/>
      <c r="C2" s="752"/>
      <c r="D2" s="752"/>
      <c r="E2" s="752"/>
      <c r="F2" s="752"/>
      <c r="G2" s="752"/>
      <c r="H2" s="752"/>
      <c r="I2" s="752"/>
      <c r="J2" s="752"/>
      <c r="K2" s="752"/>
    </row>
    <row r="3" spans="1:11" s="13" customFormat="1" x14ac:dyDescent="0.35">
      <c r="A3" s="745" t="s">
        <v>195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</row>
    <row r="5" spans="1:11" s="13" customFormat="1" ht="15" customHeight="1" x14ac:dyDescent="0.35">
      <c r="A5" s="790" t="s">
        <v>49</v>
      </c>
      <c r="B5" s="846" t="s">
        <v>82</v>
      </c>
      <c r="C5" s="847"/>
      <c r="D5" s="850" t="s">
        <v>367</v>
      </c>
      <c r="E5" s="851"/>
      <c r="F5" s="851"/>
      <c r="G5" s="852"/>
      <c r="H5" s="850" t="s">
        <v>366</v>
      </c>
      <c r="I5" s="851"/>
      <c r="J5" s="851"/>
      <c r="K5" s="852"/>
    </row>
    <row r="6" spans="1:11" s="34" customFormat="1" ht="50.25" customHeight="1" x14ac:dyDescent="0.35">
      <c r="A6" s="791"/>
      <c r="B6" s="848"/>
      <c r="C6" s="849"/>
      <c r="D6" s="275" t="s">
        <v>20</v>
      </c>
      <c r="E6" s="239" t="s">
        <v>21</v>
      </c>
      <c r="F6" s="239" t="s">
        <v>368</v>
      </c>
      <c r="G6" s="239" t="s">
        <v>132</v>
      </c>
      <c r="H6" s="239" t="s">
        <v>83</v>
      </c>
      <c r="I6" s="239" t="s">
        <v>84</v>
      </c>
      <c r="J6" s="239" t="s">
        <v>85</v>
      </c>
      <c r="K6" s="239" t="s">
        <v>86</v>
      </c>
    </row>
    <row r="7" spans="1:11" s="18" customFormat="1" x14ac:dyDescent="0.35">
      <c r="A7" s="275"/>
      <c r="B7" s="724"/>
      <c r="C7" s="276"/>
      <c r="D7" s="277"/>
      <c r="E7" s="278"/>
      <c r="F7" s="277"/>
      <c r="G7" s="277"/>
      <c r="H7" s="277"/>
      <c r="I7" s="277"/>
      <c r="J7" s="277"/>
      <c r="K7" s="277"/>
    </row>
    <row r="8" spans="1:11" s="283" customFormat="1" x14ac:dyDescent="0.35">
      <c r="A8" s="279"/>
      <c r="B8" s="725"/>
      <c r="C8" s="280"/>
      <c r="D8" s="281"/>
      <c r="E8" s="282"/>
      <c r="F8" s="281"/>
      <c r="G8" s="281"/>
      <c r="H8" s="281"/>
      <c r="I8" s="281"/>
      <c r="J8" s="281"/>
      <c r="K8" s="281"/>
    </row>
    <row r="9" spans="1:11" s="283" customFormat="1" x14ac:dyDescent="0.35">
      <c r="A9" s="279"/>
      <c r="B9" s="725"/>
      <c r="C9" s="280"/>
      <c r="D9" s="281"/>
      <c r="E9" s="282"/>
      <c r="F9" s="281"/>
      <c r="G9" s="281"/>
      <c r="H9" s="281"/>
      <c r="I9" s="281"/>
      <c r="J9" s="281"/>
      <c r="K9" s="281"/>
    </row>
    <row r="10" spans="1:11" s="283" customFormat="1" x14ac:dyDescent="0.35">
      <c r="A10" s="279"/>
      <c r="B10" s="725"/>
      <c r="C10" s="284"/>
      <c r="D10" s="281"/>
      <c r="E10" s="285"/>
      <c r="F10" s="281"/>
      <c r="G10" s="281"/>
      <c r="H10" s="281"/>
      <c r="I10" s="281"/>
      <c r="J10" s="281"/>
      <c r="K10" s="281"/>
    </row>
    <row r="11" spans="1:11" s="283" customFormat="1" x14ac:dyDescent="0.35">
      <c r="A11" s="279"/>
      <c r="B11" s="725"/>
      <c r="C11" s="284"/>
      <c r="D11" s="281"/>
      <c r="E11" s="282"/>
      <c r="F11" s="281"/>
      <c r="G11" s="281"/>
      <c r="H11" s="281"/>
      <c r="I11" s="281"/>
      <c r="J11" s="281"/>
      <c r="K11" s="281"/>
    </row>
    <row r="12" spans="1:11" s="283" customFormat="1" x14ac:dyDescent="0.35">
      <c r="A12" s="279"/>
      <c r="B12" s="725"/>
      <c r="C12" s="284"/>
      <c r="D12" s="281"/>
      <c r="E12" s="285"/>
      <c r="F12" s="281"/>
      <c r="G12" s="281"/>
      <c r="H12" s="281"/>
      <c r="I12" s="281"/>
      <c r="J12" s="281"/>
      <c r="K12" s="281"/>
    </row>
    <row r="13" spans="1:11" s="283" customFormat="1" x14ac:dyDescent="0.35">
      <c r="A13" s="279"/>
      <c r="B13" s="725"/>
      <c r="C13" s="280"/>
      <c r="D13" s="281"/>
      <c r="E13" s="282"/>
      <c r="F13" s="281"/>
      <c r="G13" s="281"/>
      <c r="H13" s="281"/>
      <c r="I13" s="281"/>
      <c r="J13" s="281"/>
      <c r="K13" s="281"/>
    </row>
    <row r="14" spans="1:11" s="283" customFormat="1" x14ac:dyDescent="0.35">
      <c r="A14" s="279"/>
      <c r="B14" s="725"/>
      <c r="C14" s="284"/>
      <c r="D14" s="281"/>
      <c r="E14" s="285"/>
      <c r="F14" s="281"/>
      <c r="G14" s="281"/>
      <c r="H14" s="281"/>
      <c r="I14" s="281"/>
      <c r="J14" s="281"/>
      <c r="K14" s="281"/>
    </row>
    <row r="15" spans="1:11" s="283" customFormat="1" x14ac:dyDescent="0.35">
      <c r="A15" s="279"/>
      <c r="B15" s="726"/>
      <c r="C15" s="286"/>
      <c r="D15" s="287"/>
      <c r="E15" s="288"/>
      <c r="F15" s="287"/>
      <c r="G15" s="287"/>
      <c r="H15" s="287"/>
      <c r="I15" s="287"/>
      <c r="J15" s="287"/>
      <c r="K15" s="287"/>
    </row>
    <row r="16" spans="1:11" x14ac:dyDescent="0.35">
      <c r="A16" s="316"/>
      <c r="B16" s="317"/>
      <c r="C16" s="197"/>
      <c r="D16" s="267"/>
      <c r="E16" s="289"/>
      <c r="F16" s="10"/>
      <c r="G16" s="10"/>
      <c r="H16" s="10"/>
      <c r="I16" s="10"/>
      <c r="J16" s="10"/>
      <c r="K16" s="10"/>
    </row>
    <row r="19" spans="5:11" x14ac:dyDescent="0.35">
      <c r="E19" s="744"/>
      <c r="F19" s="744"/>
      <c r="I19" s="744" t="s">
        <v>492</v>
      </c>
      <c r="J19" s="744"/>
    </row>
    <row r="20" spans="5:11" x14ac:dyDescent="0.35">
      <c r="E20" s="745"/>
      <c r="F20" s="745"/>
      <c r="I20" s="745" t="s">
        <v>493</v>
      </c>
      <c r="J20" s="745"/>
    </row>
    <row r="21" spans="5:11" x14ac:dyDescent="0.35">
      <c r="E21" s="744"/>
      <c r="F21" s="744"/>
      <c r="I21" s="744"/>
      <c r="J21" s="744"/>
    </row>
    <row r="22" spans="5:11" x14ac:dyDescent="0.35">
      <c r="F22" s="1"/>
      <c r="J22" s="1"/>
      <c r="K22" s="1"/>
    </row>
    <row r="23" spans="5:11" x14ac:dyDescent="0.35">
      <c r="F23" s="1"/>
      <c r="J23" s="1"/>
      <c r="K23" s="1"/>
    </row>
    <row r="24" spans="5:11" x14ac:dyDescent="0.35">
      <c r="F24" s="1"/>
      <c r="I24" s="745" t="s">
        <v>616</v>
      </c>
      <c r="J24" s="745"/>
      <c r="K24" s="1"/>
    </row>
    <row r="25" spans="5:11" x14ac:dyDescent="0.35">
      <c r="E25" s="745"/>
      <c r="F25" s="745"/>
      <c r="I25" s="827" t="s">
        <v>495</v>
      </c>
      <c r="J25" s="827"/>
      <c r="K25" s="1"/>
    </row>
    <row r="26" spans="5:11" x14ac:dyDescent="0.35">
      <c r="E26" s="733"/>
      <c r="F26" s="733"/>
      <c r="I26" s="827" t="s">
        <v>496</v>
      </c>
      <c r="J26" s="827"/>
      <c r="K26" s="1"/>
    </row>
    <row r="27" spans="5:11" x14ac:dyDescent="0.35">
      <c r="E27" s="733"/>
      <c r="F27" s="733"/>
      <c r="K27" s="1"/>
    </row>
  </sheetData>
  <mergeCells count="19">
    <mergeCell ref="A1:K1"/>
    <mergeCell ref="A2:K2"/>
    <mergeCell ref="A3:K3"/>
    <mergeCell ref="A5:A6"/>
    <mergeCell ref="B5:C6"/>
    <mergeCell ref="D5:G5"/>
    <mergeCell ref="H5:K5"/>
    <mergeCell ref="E27:F27"/>
    <mergeCell ref="E19:F19"/>
    <mergeCell ref="I19:J19"/>
    <mergeCell ref="E20:F20"/>
    <mergeCell ref="I20:J20"/>
    <mergeCell ref="E21:F21"/>
    <mergeCell ref="I21:J21"/>
    <mergeCell ref="I24:J24"/>
    <mergeCell ref="E25:F25"/>
    <mergeCell ref="I25:J25"/>
    <mergeCell ref="E26:F26"/>
    <mergeCell ref="I26:J26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4294967293" verticalDpi="4294967293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59F70-AFBE-4E91-8A13-6C7EF6B881BE}">
  <sheetPr>
    <tabColor rgb="FF92D050"/>
  </sheetPr>
  <dimension ref="A1:K40"/>
  <sheetViews>
    <sheetView view="pageBreakPreview" topLeftCell="A25" zoomScale="60" workbookViewId="0">
      <selection activeCell="E33" sqref="E33"/>
    </sheetView>
  </sheetViews>
  <sheetFormatPr defaultRowHeight="14.5" x14ac:dyDescent="0.35"/>
  <cols>
    <col min="1" max="1" width="3.7265625" style="4" customWidth="1"/>
    <col min="2" max="2" width="24.7265625" customWidth="1"/>
    <col min="3" max="4" width="18.1796875" customWidth="1"/>
    <col min="5" max="5" width="7.7265625" customWidth="1"/>
    <col min="6" max="7" width="18.1796875" customWidth="1"/>
    <col min="8" max="8" width="6.54296875" customWidth="1"/>
    <col min="9" max="10" width="18.1796875" customWidth="1"/>
    <col min="11" max="11" width="7.1796875" customWidth="1"/>
  </cols>
  <sheetData>
    <row r="1" spans="1:11" x14ac:dyDescent="0.35">
      <c r="J1" s="845" t="s">
        <v>369</v>
      </c>
      <c r="K1" s="845"/>
    </row>
    <row r="2" spans="1:11" s="13" customFormat="1" ht="15.5" x14ac:dyDescent="0.35">
      <c r="A2" s="752" t="s">
        <v>702</v>
      </c>
      <c r="B2" s="752"/>
      <c r="C2" s="752"/>
      <c r="D2" s="752"/>
      <c r="E2" s="752"/>
      <c r="F2" s="752"/>
      <c r="G2" s="752"/>
      <c r="H2" s="752"/>
      <c r="I2" s="752"/>
      <c r="J2" s="752"/>
      <c r="K2" s="752"/>
    </row>
    <row r="3" spans="1:11" s="13" customFormat="1" x14ac:dyDescent="0.35">
      <c r="A3" s="745" t="s">
        <v>195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</row>
    <row r="4" spans="1:11" s="13" customFormat="1" x14ac:dyDescent="0.35">
      <c r="A4" s="4"/>
    </row>
    <row r="5" spans="1:11" s="13" customFormat="1" x14ac:dyDescent="0.35">
      <c r="A5" s="786" t="s">
        <v>49</v>
      </c>
      <c r="B5" s="786" t="s">
        <v>1</v>
      </c>
      <c r="C5" s="853" t="s">
        <v>87</v>
      </c>
      <c r="D5" s="853"/>
      <c r="E5" s="853"/>
      <c r="F5" s="853" t="s">
        <v>88</v>
      </c>
      <c r="G5" s="853"/>
      <c r="H5" s="853"/>
      <c r="I5" s="853" t="s">
        <v>89</v>
      </c>
      <c r="J5" s="853"/>
      <c r="K5" s="853"/>
    </row>
    <row r="6" spans="1:11" s="13" customFormat="1" x14ac:dyDescent="0.35">
      <c r="A6" s="786"/>
      <c r="B6" s="786"/>
      <c r="C6" s="7" t="s">
        <v>90</v>
      </c>
      <c r="D6" s="7" t="s">
        <v>91</v>
      </c>
      <c r="E6" s="7" t="s">
        <v>92</v>
      </c>
      <c r="F6" s="7" t="s">
        <v>90</v>
      </c>
      <c r="G6" s="7" t="s">
        <v>91</v>
      </c>
      <c r="H6" s="7" t="s">
        <v>92</v>
      </c>
      <c r="I6" s="7" t="s">
        <v>90</v>
      </c>
      <c r="J6" s="7" t="s">
        <v>91</v>
      </c>
      <c r="K6" s="7" t="s">
        <v>92</v>
      </c>
    </row>
    <row r="7" spans="1:11" x14ac:dyDescent="0.35">
      <c r="A7" s="7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s="13" customFormat="1" x14ac:dyDescent="0.35">
      <c r="A8" s="7" t="s">
        <v>53</v>
      </c>
      <c r="B8" s="15" t="s">
        <v>93</v>
      </c>
      <c r="C8" s="15"/>
      <c r="D8" s="15"/>
      <c r="E8" s="15"/>
      <c r="F8" s="15"/>
      <c r="G8" s="15"/>
      <c r="H8" s="15"/>
      <c r="I8" s="15"/>
      <c r="J8" s="15"/>
      <c r="K8" s="15"/>
    </row>
    <row r="9" spans="1:11" x14ac:dyDescent="0.35">
      <c r="A9" s="7"/>
      <c r="B9" s="10" t="s">
        <v>94</v>
      </c>
      <c r="C9" s="10"/>
      <c r="D9" s="10"/>
      <c r="E9" s="10"/>
      <c r="F9" s="10"/>
      <c r="G9" s="10"/>
      <c r="H9" s="10"/>
      <c r="I9" s="10"/>
      <c r="J9" s="10"/>
      <c r="K9" s="10"/>
    </row>
    <row r="10" spans="1:11" x14ac:dyDescent="0.35">
      <c r="A10" s="7"/>
      <c r="B10" s="10" t="s">
        <v>95</v>
      </c>
      <c r="C10" s="10"/>
      <c r="D10" s="10"/>
      <c r="E10" s="10"/>
      <c r="F10" s="10"/>
      <c r="G10" s="10"/>
      <c r="H10" s="10"/>
      <c r="I10" s="10"/>
      <c r="J10" s="10"/>
      <c r="K10" s="10"/>
    </row>
    <row r="11" spans="1:11" x14ac:dyDescent="0.35">
      <c r="A11" s="7"/>
      <c r="B11" s="10" t="s">
        <v>96</v>
      </c>
      <c r="C11" s="10"/>
      <c r="D11" s="10"/>
      <c r="E11" s="10"/>
      <c r="F11" s="10"/>
      <c r="G11" s="10"/>
      <c r="H11" s="10"/>
      <c r="I11" s="10"/>
      <c r="J11" s="10"/>
      <c r="K11" s="10"/>
    </row>
    <row r="12" spans="1:11" x14ac:dyDescent="0.35">
      <c r="A12" s="7"/>
      <c r="B12" s="10" t="s">
        <v>97</v>
      </c>
      <c r="C12" s="10"/>
      <c r="D12" s="10"/>
      <c r="E12" s="10"/>
      <c r="F12" s="10"/>
      <c r="G12" s="10"/>
      <c r="H12" s="10"/>
      <c r="I12" s="10"/>
      <c r="J12" s="10"/>
      <c r="K12" s="10"/>
    </row>
    <row r="13" spans="1:11" x14ac:dyDescent="0.35">
      <c r="A13" s="7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s="13" customFormat="1" x14ac:dyDescent="0.35">
      <c r="A14" s="7" t="s">
        <v>54</v>
      </c>
      <c r="B14" s="15" t="s">
        <v>98</v>
      </c>
      <c r="C14" s="15"/>
      <c r="D14" s="15"/>
      <c r="E14" s="15"/>
      <c r="F14" s="15"/>
      <c r="G14" s="15"/>
      <c r="H14" s="15"/>
      <c r="I14" s="15"/>
      <c r="J14" s="15"/>
      <c r="K14" s="15"/>
    </row>
    <row r="15" spans="1:11" s="13" customFormat="1" x14ac:dyDescent="0.35">
      <c r="A15" s="7">
        <v>1</v>
      </c>
      <c r="B15" s="15" t="s">
        <v>99</v>
      </c>
      <c r="C15" s="15"/>
      <c r="D15" s="15"/>
      <c r="E15" s="15"/>
      <c r="F15" s="15"/>
      <c r="G15" s="15"/>
      <c r="H15" s="15"/>
      <c r="I15" s="15"/>
      <c r="J15" s="15"/>
      <c r="K15" s="15"/>
    </row>
    <row r="16" spans="1:11" x14ac:dyDescent="0.35">
      <c r="A16" s="7"/>
      <c r="B16" s="10" t="s">
        <v>47</v>
      </c>
      <c r="C16" s="10"/>
      <c r="D16" s="10"/>
      <c r="E16" s="10"/>
      <c r="F16" s="10"/>
      <c r="G16" s="10"/>
      <c r="H16" s="10"/>
      <c r="I16" s="10"/>
      <c r="J16" s="10"/>
      <c r="K16" s="10"/>
    </row>
    <row r="17" spans="1:11" x14ac:dyDescent="0.35">
      <c r="A17" s="7"/>
      <c r="B17" s="10" t="s">
        <v>100</v>
      </c>
      <c r="C17" s="10"/>
      <c r="D17" s="10"/>
      <c r="E17" s="10"/>
      <c r="F17" s="10"/>
      <c r="G17" s="10"/>
      <c r="H17" s="10"/>
      <c r="I17" s="10"/>
      <c r="J17" s="10"/>
      <c r="K17" s="10"/>
    </row>
    <row r="18" spans="1:11" s="13" customFormat="1" x14ac:dyDescent="0.35">
      <c r="A18" s="7">
        <v>2</v>
      </c>
      <c r="B18" s="15" t="s">
        <v>101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35">
      <c r="A19" s="7"/>
      <c r="B19" s="10" t="s">
        <v>102</v>
      </c>
      <c r="C19" s="10"/>
      <c r="D19" s="10"/>
      <c r="E19" s="10"/>
      <c r="F19" s="10"/>
      <c r="G19" s="10"/>
      <c r="H19" s="10"/>
      <c r="I19" s="10"/>
      <c r="J19" s="10"/>
      <c r="K19" s="10"/>
    </row>
    <row r="20" spans="1:11" x14ac:dyDescent="0.35">
      <c r="A20" s="7"/>
      <c r="B20" s="10" t="s">
        <v>103</v>
      </c>
      <c r="C20" s="10"/>
      <c r="D20" s="10"/>
      <c r="E20" s="10"/>
      <c r="F20" s="10"/>
      <c r="G20" s="10"/>
      <c r="H20" s="10"/>
      <c r="I20" s="10"/>
      <c r="J20" s="10"/>
      <c r="K20" s="10"/>
    </row>
    <row r="21" spans="1:11" x14ac:dyDescent="0.35">
      <c r="A21" s="7"/>
      <c r="B21" s="10" t="s">
        <v>104</v>
      </c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35">
      <c r="A22" s="7"/>
      <c r="B22" s="10" t="s">
        <v>105</v>
      </c>
      <c r="C22" s="10"/>
      <c r="D22" s="10"/>
      <c r="E22" s="10"/>
      <c r="F22" s="10"/>
      <c r="G22" s="10"/>
      <c r="H22" s="10"/>
      <c r="I22" s="10"/>
      <c r="J22" s="10"/>
      <c r="K22" s="10"/>
    </row>
    <row r="23" spans="1:11" x14ac:dyDescent="0.35">
      <c r="A23" s="7"/>
      <c r="B23" s="10" t="s">
        <v>106</v>
      </c>
      <c r="C23" s="10"/>
      <c r="D23" s="10"/>
      <c r="E23" s="10"/>
      <c r="F23" s="10"/>
      <c r="G23" s="10"/>
      <c r="H23" s="10"/>
      <c r="I23" s="10"/>
      <c r="J23" s="10"/>
      <c r="K23" s="10"/>
    </row>
    <row r="24" spans="1:11" x14ac:dyDescent="0.35">
      <c r="A24" s="7"/>
      <c r="B24" s="10" t="s">
        <v>107</v>
      </c>
      <c r="C24" s="10"/>
      <c r="D24" s="10"/>
      <c r="E24" s="10"/>
      <c r="F24" s="10"/>
      <c r="G24" s="10"/>
      <c r="H24" s="10"/>
      <c r="I24" s="10"/>
      <c r="J24" s="10"/>
      <c r="K24" s="10"/>
    </row>
    <row r="25" spans="1:11" x14ac:dyDescent="0.35">
      <c r="A25" s="7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s="13" customFormat="1" x14ac:dyDescent="0.35">
      <c r="A26" s="7" t="s">
        <v>73</v>
      </c>
      <c r="B26" s="15" t="s">
        <v>108</v>
      </c>
      <c r="C26" s="15"/>
      <c r="D26" s="15"/>
      <c r="E26" s="15"/>
      <c r="F26" s="15"/>
      <c r="G26" s="15"/>
      <c r="H26" s="15"/>
      <c r="I26" s="15"/>
      <c r="J26" s="15"/>
      <c r="K26" s="15"/>
    </row>
    <row r="27" spans="1:11" s="13" customFormat="1" x14ac:dyDescent="0.35">
      <c r="A27" s="7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s="13" customFormat="1" x14ac:dyDescent="0.35">
      <c r="A28" s="7" t="s">
        <v>74</v>
      </c>
      <c r="B28" s="15" t="s">
        <v>109</v>
      </c>
      <c r="C28" s="15"/>
      <c r="D28" s="15"/>
      <c r="E28" s="15"/>
      <c r="F28" s="15"/>
      <c r="G28" s="15"/>
      <c r="H28" s="15"/>
      <c r="I28" s="15"/>
      <c r="J28" s="15"/>
      <c r="K28" s="15"/>
    </row>
    <row r="29" spans="1:11" s="13" customFormat="1" x14ac:dyDescent="0.35">
      <c r="A29" s="727">
        <v>1</v>
      </c>
      <c r="B29" s="728" t="s">
        <v>204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1:11" x14ac:dyDescent="0.35">
      <c r="A30" s="727">
        <v>2</v>
      </c>
      <c r="B30" s="728" t="s">
        <v>205</v>
      </c>
      <c r="C30" s="10"/>
      <c r="D30" s="10"/>
      <c r="E30" s="10"/>
      <c r="F30" s="10"/>
      <c r="G30" s="10"/>
      <c r="H30" s="10"/>
      <c r="I30" s="10"/>
      <c r="J30" s="10"/>
      <c r="K30" s="10"/>
    </row>
    <row r="33" spans="9:10" x14ac:dyDescent="0.35">
      <c r="I33" s="744" t="s">
        <v>492</v>
      </c>
      <c r="J33" s="744"/>
    </row>
    <row r="34" spans="9:10" x14ac:dyDescent="0.35">
      <c r="I34" s="745" t="s">
        <v>493</v>
      </c>
      <c r="J34" s="745"/>
    </row>
    <row r="35" spans="9:10" x14ac:dyDescent="0.35">
      <c r="I35" s="744"/>
      <c r="J35" s="744"/>
    </row>
    <row r="36" spans="9:10" x14ac:dyDescent="0.35">
      <c r="J36" s="1"/>
    </row>
    <row r="37" spans="9:10" x14ac:dyDescent="0.35">
      <c r="J37" s="1"/>
    </row>
    <row r="38" spans="9:10" x14ac:dyDescent="0.35">
      <c r="I38" s="745" t="s">
        <v>616</v>
      </c>
      <c r="J38" s="745"/>
    </row>
    <row r="39" spans="9:10" x14ac:dyDescent="0.35">
      <c r="I39" s="827" t="s">
        <v>495</v>
      </c>
      <c r="J39" s="827"/>
    </row>
    <row r="40" spans="9:10" x14ac:dyDescent="0.35">
      <c r="I40" s="827" t="s">
        <v>496</v>
      </c>
      <c r="J40" s="827"/>
    </row>
  </sheetData>
  <mergeCells count="14">
    <mergeCell ref="I40:J40"/>
    <mergeCell ref="J1:K1"/>
    <mergeCell ref="A2:K2"/>
    <mergeCell ref="A3:K3"/>
    <mergeCell ref="A5:A6"/>
    <mergeCell ref="B5:B6"/>
    <mergeCell ref="C5:E5"/>
    <mergeCell ref="F5:H5"/>
    <mergeCell ref="I5:K5"/>
    <mergeCell ref="I33:J33"/>
    <mergeCell ref="I34:J34"/>
    <mergeCell ref="I35:J35"/>
    <mergeCell ref="I38:J38"/>
    <mergeCell ref="I39:J39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4294967293" verticalDpi="4294967293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1E8EE-457A-47A6-BE14-FFD8298161CF}">
  <sheetPr>
    <tabColor rgb="FF92D050"/>
  </sheetPr>
  <dimension ref="A1:L37"/>
  <sheetViews>
    <sheetView view="pageBreakPreview" topLeftCell="A25" zoomScale="73" zoomScaleSheetLayoutView="73" workbookViewId="0">
      <selection activeCell="G29" sqref="G29"/>
    </sheetView>
  </sheetViews>
  <sheetFormatPr defaultRowHeight="14.5" x14ac:dyDescent="0.35"/>
  <cols>
    <col min="1" max="1" width="3.7265625" style="4" customWidth="1"/>
    <col min="2" max="2" width="2.7265625" style="4" customWidth="1"/>
    <col min="3" max="3" width="31.7265625" bestFit="1" customWidth="1"/>
    <col min="4" max="5" width="18.1796875" customWidth="1"/>
    <col min="6" max="6" width="7.7265625" customWidth="1"/>
    <col min="7" max="8" width="18.1796875" customWidth="1"/>
    <col min="9" max="9" width="6.54296875" customWidth="1"/>
    <col min="10" max="11" width="18.1796875" customWidth="1"/>
    <col min="12" max="12" width="7.1796875" customWidth="1"/>
  </cols>
  <sheetData>
    <row r="1" spans="1:12" x14ac:dyDescent="0.35">
      <c r="K1" s="845" t="s">
        <v>370</v>
      </c>
      <c r="L1" s="845"/>
    </row>
    <row r="2" spans="1:12" s="13" customFormat="1" ht="15.5" x14ac:dyDescent="0.35">
      <c r="A2" s="752" t="s">
        <v>703</v>
      </c>
      <c r="B2" s="752"/>
      <c r="C2" s="752"/>
      <c r="D2" s="752"/>
      <c r="E2" s="752"/>
      <c r="F2" s="752"/>
      <c r="G2" s="752"/>
      <c r="H2" s="752"/>
      <c r="I2" s="752"/>
      <c r="J2" s="752"/>
      <c r="K2" s="752"/>
      <c r="L2" s="752"/>
    </row>
    <row r="3" spans="1:12" s="13" customFormat="1" x14ac:dyDescent="0.35">
      <c r="A3" s="745" t="s">
        <v>195</v>
      </c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</row>
    <row r="4" spans="1:12" s="13" customFormat="1" x14ac:dyDescent="0.35">
      <c r="A4" s="4"/>
      <c r="B4" s="4"/>
    </row>
    <row r="5" spans="1:12" s="13" customFormat="1" x14ac:dyDescent="0.35">
      <c r="A5" s="856" t="s">
        <v>49</v>
      </c>
      <c r="B5" s="857" t="s">
        <v>1</v>
      </c>
      <c r="C5" s="858"/>
      <c r="D5" s="830" t="s">
        <v>87</v>
      </c>
      <c r="E5" s="830"/>
      <c r="F5" s="830"/>
      <c r="G5" s="830" t="s">
        <v>88</v>
      </c>
      <c r="H5" s="830"/>
      <c r="I5" s="830"/>
      <c r="J5" s="830" t="s">
        <v>89</v>
      </c>
      <c r="K5" s="830"/>
      <c r="L5" s="830"/>
    </row>
    <row r="6" spans="1:12" s="13" customFormat="1" x14ac:dyDescent="0.35">
      <c r="A6" s="856"/>
      <c r="B6" s="859"/>
      <c r="C6" s="860"/>
      <c r="D6" s="268" t="s">
        <v>90</v>
      </c>
      <c r="E6" s="268" t="s">
        <v>91</v>
      </c>
      <c r="F6" s="268" t="s">
        <v>92</v>
      </c>
      <c r="G6" s="268" t="s">
        <v>90</v>
      </c>
      <c r="H6" s="268" t="s">
        <v>91</v>
      </c>
      <c r="I6" s="268" t="s">
        <v>92</v>
      </c>
      <c r="J6" s="268" t="s">
        <v>90</v>
      </c>
      <c r="K6" s="268" t="s">
        <v>91</v>
      </c>
      <c r="L6" s="268" t="s">
        <v>92</v>
      </c>
    </row>
    <row r="7" spans="1:12" x14ac:dyDescent="0.35">
      <c r="A7" s="7"/>
      <c r="B7" s="774"/>
      <c r="C7" s="776"/>
      <c r="D7" s="10"/>
      <c r="E7" s="10"/>
      <c r="F7" s="10"/>
      <c r="G7" s="10"/>
      <c r="H7" s="10"/>
      <c r="I7" s="10"/>
      <c r="J7" s="10"/>
      <c r="K7" s="10"/>
      <c r="L7" s="10"/>
    </row>
    <row r="8" spans="1:12" s="13" customFormat="1" x14ac:dyDescent="0.35">
      <c r="A8" s="7" t="s">
        <v>53</v>
      </c>
      <c r="B8" s="854" t="s">
        <v>110</v>
      </c>
      <c r="C8" s="855"/>
      <c r="D8" s="15"/>
      <c r="E8" s="15"/>
      <c r="F8" s="15"/>
      <c r="G8" s="15"/>
      <c r="H8" s="15"/>
      <c r="I8" s="15"/>
      <c r="J8" s="15"/>
      <c r="K8" s="15"/>
      <c r="L8" s="15"/>
    </row>
    <row r="9" spans="1:12" s="13" customFormat="1" x14ac:dyDescent="0.35">
      <c r="A9" s="7"/>
      <c r="B9" s="854" t="s">
        <v>93</v>
      </c>
      <c r="C9" s="855"/>
      <c r="D9" s="15"/>
      <c r="E9" s="15"/>
      <c r="F9" s="15"/>
      <c r="G9" s="15"/>
      <c r="H9" s="15"/>
      <c r="I9" s="15"/>
      <c r="J9" s="15"/>
      <c r="K9" s="15"/>
      <c r="L9" s="15"/>
    </row>
    <row r="10" spans="1:12" s="13" customFormat="1" x14ac:dyDescent="0.35">
      <c r="A10" s="7"/>
      <c r="B10" s="265"/>
      <c r="C10" s="39" t="s">
        <v>371</v>
      </c>
      <c r="D10" s="15"/>
      <c r="E10" s="15"/>
      <c r="F10" s="15"/>
      <c r="G10" s="15"/>
      <c r="H10" s="15"/>
      <c r="I10" s="15"/>
      <c r="J10" s="15"/>
      <c r="K10" s="15"/>
      <c r="L10" s="15"/>
    </row>
    <row r="11" spans="1:12" x14ac:dyDescent="0.35">
      <c r="A11" s="7"/>
      <c r="B11" s="265"/>
      <c r="C11" s="267" t="s">
        <v>94</v>
      </c>
      <c r="D11" s="10"/>
      <c r="E11" s="10"/>
      <c r="F11" s="10"/>
      <c r="G11" s="10"/>
      <c r="H11" s="10"/>
      <c r="I11" s="10"/>
      <c r="J11" s="10"/>
      <c r="K11" s="10"/>
      <c r="L11" s="10"/>
    </row>
    <row r="12" spans="1:12" x14ac:dyDescent="0.35">
      <c r="A12" s="7"/>
      <c r="B12" s="265"/>
      <c r="C12" s="267" t="s">
        <v>95</v>
      </c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35">
      <c r="A13" s="7"/>
      <c r="B13" s="265"/>
      <c r="C13" s="267" t="s">
        <v>96</v>
      </c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35">
      <c r="A14" s="7"/>
      <c r="B14" s="265"/>
      <c r="C14" s="267" t="s">
        <v>97</v>
      </c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35">
      <c r="A15" s="7"/>
      <c r="B15" s="37" t="s">
        <v>111</v>
      </c>
      <c r="C15" s="39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35">
      <c r="A16" s="7"/>
      <c r="B16" s="774"/>
      <c r="C16" s="776"/>
      <c r="D16" s="10"/>
      <c r="E16" s="10"/>
      <c r="F16" s="10"/>
      <c r="G16" s="10"/>
      <c r="H16" s="10"/>
      <c r="I16" s="10"/>
      <c r="J16" s="10"/>
      <c r="K16" s="10"/>
      <c r="L16" s="10"/>
    </row>
    <row r="17" spans="1:12" s="13" customFormat="1" x14ac:dyDescent="0.35">
      <c r="A17" s="7" t="s">
        <v>54</v>
      </c>
      <c r="B17" s="854" t="s">
        <v>112</v>
      </c>
      <c r="C17" s="855"/>
      <c r="D17" s="15"/>
      <c r="E17" s="15"/>
      <c r="F17" s="15"/>
      <c r="G17" s="15"/>
      <c r="H17" s="15"/>
      <c r="I17" s="15"/>
      <c r="J17" s="15"/>
      <c r="K17" s="15"/>
      <c r="L17" s="15"/>
    </row>
    <row r="18" spans="1:12" x14ac:dyDescent="0.35">
      <c r="A18" s="7"/>
      <c r="B18" s="265"/>
      <c r="C18" s="267" t="s">
        <v>187</v>
      </c>
      <c r="D18" s="10"/>
      <c r="E18" s="10"/>
      <c r="F18" s="10"/>
      <c r="G18" s="10"/>
      <c r="H18" s="10"/>
      <c r="I18" s="10"/>
      <c r="J18" s="10"/>
      <c r="K18" s="10"/>
      <c r="L18" s="10"/>
    </row>
    <row r="19" spans="1:12" x14ac:dyDescent="0.35">
      <c r="A19" s="7"/>
      <c r="B19" s="265"/>
      <c r="C19" s="267" t="s">
        <v>372</v>
      </c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35">
      <c r="A20" s="7"/>
      <c r="B20" s="265"/>
      <c r="C20" s="267" t="s">
        <v>373</v>
      </c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35">
      <c r="A21" s="7"/>
      <c r="B21" s="265"/>
      <c r="C21" s="267" t="s">
        <v>113</v>
      </c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35">
      <c r="A22" s="7"/>
      <c r="B22" s="854" t="s">
        <v>272</v>
      </c>
      <c r="C22" s="855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35">
      <c r="A23" s="7"/>
      <c r="B23" s="265"/>
      <c r="C23" s="39"/>
      <c r="D23" s="10"/>
      <c r="E23" s="10"/>
      <c r="F23" s="10"/>
      <c r="G23" s="10"/>
      <c r="H23" s="10"/>
      <c r="I23" s="10"/>
      <c r="J23" s="10"/>
      <c r="K23" s="10"/>
      <c r="L23" s="10"/>
    </row>
    <row r="24" spans="1:12" x14ac:dyDescent="0.35">
      <c r="A24" s="7" t="s">
        <v>73</v>
      </c>
      <c r="B24" s="854" t="s">
        <v>374</v>
      </c>
      <c r="C24" s="855"/>
      <c r="D24" s="10"/>
      <c r="E24" s="10"/>
      <c r="F24" s="10"/>
      <c r="G24" s="10"/>
      <c r="H24" s="10"/>
      <c r="I24" s="10"/>
      <c r="J24" s="10"/>
      <c r="K24" s="10"/>
      <c r="L24" s="10"/>
    </row>
    <row r="25" spans="1:12" x14ac:dyDescent="0.35">
      <c r="A25" s="7"/>
      <c r="B25" s="265"/>
      <c r="C25" s="267"/>
      <c r="D25" s="10"/>
      <c r="E25" s="10"/>
      <c r="F25" s="10"/>
      <c r="G25" s="10"/>
      <c r="H25" s="10"/>
      <c r="I25" s="10"/>
      <c r="J25" s="10"/>
      <c r="K25" s="10"/>
      <c r="L25" s="10"/>
    </row>
    <row r="26" spans="1:12" x14ac:dyDescent="0.35">
      <c r="A26" s="727"/>
      <c r="B26" s="729"/>
      <c r="C26" s="730"/>
      <c r="D26" s="10"/>
      <c r="E26" s="10"/>
      <c r="F26" s="10"/>
      <c r="G26" s="10"/>
      <c r="H26" s="10"/>
      <c r="I26" s="10"/>
      <c r="J26" s="10"/>
      <c r="K26" s="10"/>
      <c r="L26" s="10"/>
    </row>
    <row r="29" spans="1:12" x14ac:dyDescent="0.35">
      <c r="J29" s="744" t="s">
        <v>492</v>
      </c>
      <c r="K29" s="744"/>
    </row>
    <row r="30" spans="1:12" x14ac:dyDescent="0.35">
      <c r="J30" s="745" t="s">
        <v>493</v>
      </c>
      <c r="K30" s="745"/>
    </row>
    <row r="31" spans="1:12" x14ac:dyDescent="0.35">
      <c r="J31" s="744"/>
      <c r="K31" s="744"/>
    </row>
    <row r="32" spans="1:12" x14ac:dyDescent="0.35">
      <c r="K32" s="1"/>
    </row>
    <row r="33" spans="10:11" x14ac:dyDescent="0.35">
      <c r="K33" s="1"/>
    </row>
    <row r="34" spans="10:11" x14ac:dyDescent="0.35">
      <c r="J34" s="745" t="s">
        <v>616</v>
      </c>
      <c r="K34" s="745"/>
    </row>
    <row r="35" spans="10:11" x14ac:dyDescent="0.35">
      <c r="J35" s="827" t="s">
        <v>495</v>
      </c>
      <c r="K35" s="827"/>
    </row>
    <row r="36" spans="10:11" x14ac:dyDescent="0.35">
      <c r="J36" s="827" t="s">
        <v>496</v>
      </c>
      <c r="K36" s="827"/>
    </row>
    <row r="37" spans="10:11" x14ac:dyDescent="0.35">
      <c r="J37" s="733"/>
      <c r="K37" s="733"/>
    </row>
  </sheetData>
  <mergeCells count="22">
    <mergeCell ref="B22:C22"/>
    <mergeCell ref="K1:L1"/>
    <mergeCell ref="A2:L2"/>
    <mergeCell ref="A3:L3"/>
    <mergeCell ref="A5:A6"/>
    <mergeCell ref="B5:C6"/>
    <mergeCell ref="D5:F5"/>
    <mergeCell ref="G5:I5"/>
    <mergeCell ref="J5:L5"/>
    <mergeCell ref="B7:C7"/>
    <mergeCell ref="B8:C8"/>
    <mergeCell ref="B9:C9"/>
    <mergeCell ref="B16:C16"/>
    <mergeCell ref="B17:C17"/>
    <mergeCell ref="J36:K36"/>
    <mergeCell ref="J37:K37"/>
    <mergeCell ref="B24:C24"/>
    <mergeCell ref="J29:K29"/>
    <mergeCell ref="J30:K30"/>
    <mergeCell ref="J31:K31"/>
    <mergeCell ref="J34:K34"/>
    <mergeCell ref="J35:K35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4294967293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N127"/>
  <sheetViews>
    <sheetView view="pageBreakPreview" topLeftCell="A106" zoomScale="70" zoomScaleNormal="100" zoomScaleSheetLayoutView="70" workbookViewId="0">
      <selection activeCell="J113" sqref="J113"/>
    </sheetView>
  </sheetViews>
  <sheetFormatPr defaultRowHeight="14.5" x14ac:dyDescent="0.35"/>
  <cols>
    <col min="1" max="1" width="7.453125" style="6" customWidth="1"/>
    <col min="2" max="2" width="27" customWidth="1"/>
    <col min="3" max="3" width="15.81640625" style="81" customWidth="1"/>
    <col min="4" max="4" width="1.1796875" style="81" customWidth="1"/>
    <col min="5" max="5" width="7.26953125" style="81" customWidth="1"/>
    <col min="6" max="6" width="25.453125" customWidth="1"/>
    <col min="7" max="7" width="15.81640625" style="144" customWidth="1"/>
    <col min="8" max="8" width="16.1796875" style="205" bestFit="1" customWidth="1"/>
    <col min="9" max="9" width="33.54296875" customWidth="1"/>
    <col min="10" max="10" width="14.1796875" customWidth="1"/>
    <col min="11" max="11" width="17.26953125" style="81" bestFit="1" customWidth="1"/>
    <col min="12" max="12" width="21.81640625" style="81" customWidth="1"/>
    <col min="13" max="13" width="9.26953125" style="81" bestFit="1" customWidth="1"/>
    <col min="14" max="14" width="11.7265625" style="81" customWidth="1"/>
    <col min="15" max="256" width="9.1796875"/>
    <col min="257" max="257" width="7.453125" customWidth="1"/>
    <col min="258" max="258" width="27" customWidth="1"/>
    <col min="259" max="259" width="14.26953125" customWidth="1"/>
    <col min="260" max="260" width="1.1796875" customWidth="1"/>
    <col min="261" max="261" width="7.26953125" customWidth="1"/>
    <col min="262" max="262" width="25.453125" customWidth="1"/>
    <col min="263" max="263" width="15.81640625" customWidth="1"/>
    <col min="264" max="264" width="16.1796875" bestFit="1" customWidth="1"/>
    <col min="265" max="265" width="33.54296875" customWidth="1"/>
    <col min="266" max="266" width="13.7265625" bestFit="1" customWidth="1"/>
    <col min="267" max="267" width="17.26953125" bestFit="1" customWidth="1"/>
    <col min="268" max="268" width="13.26953125" customWidth="1"/>
    <col min="269" max="269" width="9.26953125" bestFit="1" customWidth="1"/>
    <col min="270" max="270" width="11.7265625" customWidth="1"/>
    <col min="271" max="512" width="9.1796875"/>
    <col min="513" max="513" width="7.453125" customWidth="1"/>
    <col min="514" max="514" width="27" customWidth="1"/>
    <col min="515" max="515" width="14.26953125" customWidth="1"/>
    <col min="516" max="516" width="1.1796875" customWidth="1"/>
    <col min="517" max="517" width="7.26953125" customWidth="1"/>
    <col min="518" max="518" width="25.453125" customWidth="1"/>
    <col min="519" max="519" width="15.81640625" customWidth="1"/>
    <col min="520" max="520" width="16.1796875" bestFit="1" customWidth="1"/>
    <col min="521" max="521" width="33.54296875" customWidth="1"/>
    <col min="522" max="522" width="13.7265625" bestFit="1" customWidth="1"/>
    <col min="523" max="523" width="17.26953125" bestFit="1" customWidth="1"/>
    <col min="524" max="524" width="13.26953125" customWidth="1"/>
    <col min="525" max="525" width="9.26953125" bestFit="1" customWidth="1"/>
    <col min="526" max="526" width="11.7265625" customWidth="1"/>
    <col min="527" max="768" width="9.1796875"/>
    <col min="769" max="769" width="7.453125" customWidth="1"/>
    <col min="770" max="770" width="27" customWidth="1"/>
    <col min="771" max="771" width="14.26953125" customWidth="1"/>
    <col min="772" max="772" width="1.1796875" customWidth="1"/>
    <col min="773" max="773" width="7.26953125" customWidth="1"/>
    <col min="774" max="774" width="25.453125" customWidth="1"/>
    <col min="775" max="775" width="15.81640625" customWidth="1"/>
    <col min="776" max="776" width="16.1796875" bestFit="1" customWidth="1"/>
    <col min="777" max="777" width="33.54296875" customWidth="1"/>
    <col min="778" max="778" width="13.7265625" bestFit="1" customWidth="1"/>
    <col min="779" max="779" width="17.26953125" bestFit="1" customWidth="1"/>
    <col min="780" max="780" width="13.26953125" customWidth="1"/>
    <col min="781" max="781" width="9.26953125" bestFit="1" customWidth="1"/>
    <col min="782" max="782" width="11.7265625" customWidth="1"/>
    <col min="783" max="1024" width="9.1796875"/>
    <col min="1025" max="1025" width="7.453125" customWidth="1"/>
    <col min="1026" max="1026" width="27" customWidth="1"/>
    <col min="1027" max="1027" width="14.26953125" customWidth="1"/>
    <col min="1028" max="1028" width="1.1796875" customWidth="1"/>
    <col min="1029" max="1029" width="7.26953125" customWidth="1"/>
    <col min="1030" max="1030" width="25.453125" customWidth="1"/>
    <col min="1031" max="1031" width="15.81640625" customWidth="1"/>
    <col min="1032" max="1032" width="16.1796875" bestFit="1" customWidth="1"/>
    <col min="1033" max="1033" width="33.54296875" customWidth="1"/>
    <col min="1034" max="1034" width="13.7265625" bestFit="1" customWidth="1"/>
    <col min="1035" max="1035" width="17.26953125" bestFit="1" customWidth="1"/>
    <col min="1036" max="1036" width="13.26953125" customWidth="1"/>
    <col min="1037" max="1037" width="9.26953125" bestFit="1" customWidth="1"/>
    <col min="1038" max="1038" width="11.7265625" customWidth="1"/>
    <col min="1039" max="1280" width="9.1796875"/>
    <col min="1281" max="1281" width="7.453125" customWidth="1"/>
    <col min="1282" max="1282" width="27" customWidth="1"/>
    <col min="1283" max="1283" width="14.26953125" customWidth="1"/>
    <col min="1284" max="1284" width="1.1796875" customWidth="1"/>
    <col min="1285" max="1285" width="7.26953125" customWidth="1"/>
    <col min="1286" max="1286" width="25.453125" customWidth="1"/>
    <col min="1287" max="1287" width="15.81640625" customWidth="1"/>
    <col min="1288" max="1288" width="16.1796875" bestFit="1" customWidth="1"/>
    <col min="1289" max="1289" width="33.54296875" customWidth="1"/>
    <col min="1290" max="1290" width="13.7265625" bestFit="1" customWidth="1"/>
    <col min="1291" max="1291" width="17.26953125" bestFit="1" customWidth="1"/>
    <col min="1292" max="1292" width="13.26953125" customWidth="1"/>
    <col min="1293" max="1293" width="9.26953125" bestFit="1" customWidth="1"/>
    <col min="1294" max="1294" width="11.7265625" customWidth="1"/>
    <col min="1295" max="1536" width="9.1796875"/>
    <col min="1537" max="1537" width="7.453125" customWidth="1"/>
    <col min="1538" max="1538" width="27" customWidth="1"/>
    <col min="1539" max="1539" width="14.26953125" customWidth="1"/>
    <col min="1540" max="1540" width="1.1796875" customWidth="1"/>
    <col min="1541" max="1541" width="7.26953125" customWidth="1"/>
    <col min="1542" max="1542" width="25.453125" customWidth="1"/>
    <col min="1543" max="1543" width="15.81640625" customWidth="1"/>
    <col min="1544" max="1544" width="16.1796875" bestFit="1" customWidth="1"/>
    <col min="1545" max="1545" width="33.54296875" customWidth="1"/>
    <col min="1546" max="1546" width="13.7265625" bestFit="1" customWidth="1"/>
    <col min="1547" max="1547" width="17.26953125" bestFit="1" customWidth="1"/>
    <col min="1548" max="1548" width="13.26953125" customWidth="1"/>
    <col min="1549" max="1549" width="9.26953125" bestFit="1" customWidth="1"/>
    <col min="1550" max="1550" width="11.7265625" customWidth="1"/>
    <col min="1551" max="1792" width="9.1796875"/>
    <col min="1793" max="1793" width="7.453125" customWidth="1"/>
    <col min="1794" max="1794" width="27" customWidth="1"/>
    <col min="1795" max="1795" width="14.26953125" customWidth="1"/>
    <col min="1796" max="1796" width="1.1796875" customWidth="1"/>
    <col min="1797" max="1797" width="7.26953125" customWidth="1"/>
    <col min="1798" max="1798" width="25.453125" customWidth="1"/>
    <col min="1799" max="1799" width="15.81640625" customWidth="1"/>
    <col min="1800" max="1800" width="16.1796875" bestFit="1" customWidth="1"/>
    <col min="1801" max="1801" width="33.54296875" customWidth="1"/>
    <col min="1802" max="1802" width="13.7265625" bestFit="1" customWidth="1"/>
    <col min="1803" max="1803" width="17.26953125" bestFit="1" customWidth="1"/>
    <col min="1804" max="1804" width="13.26953125" customWidth="1"/>
    <col min="1805" max="1805" width="9.26953125" bestFit="1" customWidth="1"/>
    <col min="1806" max="1806" width="11.7265625" customWidth="1"/>
    <col min="1807" max="2048" width="9.1796875"/>
    <col min="2049" max="2049" width="7.453125" customWidth="1"/>
    <col min="2050" max="2050" width="27" customWidth="1"/>
    <col min="2051" max="2051" width="14.26953125" customWidth="1"/>
    <col min="2052" max="2052" width="1.1796875" customWidth="1"/>
    <col min="2053" max="2053" width="7.26953125" customWidth="1"/>
    <col min="2054" max="2054" width="25.453125" customWidth="1"/>
    <col min="2055" max="2055" width="15.81640625" customWidth="1"/>
    <col min="2056" max="2056" width="16.1796875" bestFit="1" customWidth="1"/>
    <col min="2057" max="2057" width="33.54296875" customWidth="1"/>
    <col min="2058" max="2058" width="13.7265625" bestFit="1" customWidth="1"/>
    <col min="2059" max="2059" width="17.26953125" bestFit="1" customWidth="1"/>
    <col min="2060" max="2060" width="13.26953125" customWidth="1"/>
    <col min="2061" max="2061" width="9.26953125" bestFit="1" customWidth="1"/>
    <col min="2062" max="2062" width="11.7265625" customWidth="1"/>
    <col min="2063" max="2304" width="9.1796875"/>
    <col min="2305" max="2305" width="7.453125" customWidth="1"/>
    <col min="2306" max="2306" width="27" customWidth="1"/>
    <col min="2307" max="2307" width="14.26953125" customWidth="1"/>
    <col min="2308" max="2308" width="1.1796875" customWidth="1"/>
    <col min="2309" max="2309" width="7.26953125" customWidth="1"/>
    <col min="2310" max="2310" width="25.453125" customWidth="1"/>
    <col min="2311" max="2311" width="15.81640625" customWidth="1"/>
    <col min="2312" max="2312" width="16.1796875" bestFit="1" customWidth="1"/>
    <col min="2313" max="2313" width="33.54296875" customWidth="1"/>
    <col min="2314" max="2314" width="13.7265625" bestFit="1" customWidth="1"/>
    <col min="2315" max="2315" width="17.26953125" bestFit="1" customWidth="1"/>
    <col min="2316" max="2316" width="13.26953125" customWidth="1"/>
    <col min="2317" max="2317" width="9.26953125" bestFit="1" customWidth="1"/>
    <col min="2318" max="2318" width="11.7265625" customWidth="1"/>
    <col min="2319" max="2560" width="9.1796875"/>
    <col min="2561" max="2561" width="7.453125" customWidth="1"/>
    <col min="2562" max="2562" width="27" customWidth="1"/>
    <col min="2563" max="2563" width="14.26953125" customWidth="1"/>
    <col min="2564" max="2564" width="1.1796875" customWidth="1"/>
    <col min="2565" max="2565" width="7.26953125" customWidth="1"/>
    <col min="2566" max="2566" width="25.453125" customWidth="1"/>
    <col min="2567" max="2567" width="15.81640625" customWidth="1"/>
    <col min="2568" max="2568" width="16.1796875" bestFit="1" customWidth="1"/>
    <col min="2569" max="2569" width="33.54296875" customWidth="1"/>
    <col min="2570" max="2570" width="13.7265625" bestFit="1" customWidth="1"/>
    <col min="2571" max="2571" width="17.26953125" bestFit="1" customWidth="1"/>
    <col min="2572" max="2572" width="13.26953125" customWidth="1"/>
    <col min="2573" max="2573" width="9.26953125" bestFit="1" customWidth="1"/>
    <col min="2574" max="2574" width="11.7265625" customWidth="1"/>
    <col min="2575" max="2816" width="9.1796875"/>
    <col min="2817" max="2817" width="7.453125" customWidth="1"/>
    <col min="2818" max="2818" width="27" customWidth="1"/>
    <col min="2819" max="2819" width="14.26953125" customWidth="1"/>
    <col min="2820" max="2820" width="1.1796875" customWidth="1"/>
    <col min="2821" max="2821" width="7.26953125" customWidth="1"/>
    <col min="2822" max="2822" width="25.453125" customWidth="1"/>
    <col min="2823" max="2823" width="15.81640625" customWidth="1"/>
    <col min="2824" max="2824" width="16.1796875" bestFit="1" customWidth="1"/>
    <col min="2825" max="2825" width="33.54296875" customWidth="1"/>
    <col min="2826" max="2826" width="13.7265625" bestFit="1" customWidth="1"/>
    <col min="2827" max="2827" width="17.26953125" bestFit="1" customWidth="1"/>
    <col min="2828" max="2828" width="13.26953125" customWidth="1"/>
    <col min="2829" max="2829" width="9.26953125" bestFit="1" customWidth="1"/>
    <col min="2830" max="2830" width="11.7265625" customWidth="1"/>
    <col min="2831" max="3072" width="9.1796875"/>
    <col min="3073" max="3073" width="7.453125" customWidth="1"/>
    <col min="3074" max="3074" width="27" customWidth="1"/>
    <col min="3075" max="3075" width="14.26953125" customWidth="1"/>
    <col min="3076" max="3076" width="1.1796875" customWidth="1"/>
    <col min="3077" max="3077" width="7.26953125" customWidth="1"/>
    <col min="3078" max="3078" width="25.453125" customWidth="1"/>
    <col min="3079" max="3079" width="15.81640625" customWidth="1"/>
    <col min="3080" max="3080" width="16.1796875" bestFit="1" customWidth="1"/>
    <col min="3081" max="3081" width="33.54296875" customWidth="1"/>
    <col min="3082" max="3082" width="13.7265625" bestFit="1" customWidth="1"/>
    <col min="3083" max="3083" width="17.26953125" bestFit="1" customWidth="1"/>
    <col min="3084" max="3084" width="13.26953125" customWidth="1"/>
    <col min="3085" max="3085" width="9.26953125" bestFit="1" customWidth="1"/>
    <col min="3086" max="3086" width="11.7265625" customWidth="1"/>
    <col min="3087" max="3328" width="9.1796875"/>
    <col min="3329" max="3329" width="7.453125" customWidth="1"/>
    <col min="3330" max="3330" width="27" customWidth="1"/>
    <col min="3331" max="3331" width="14.26953125" customWidth="1"/>
    <col min="3332" max="3332" width="1.1796875" customWidth="1"/>
    <col min="3333" max="3333" width="7.26953125" customWidth="1"/>
    <col min="3334" max="3334" width="25.453125" customWidth="1"/>
    <col min="3335" max="3335" width="15.81640625" customWidth="1"/>
    <col min="3336" max="3336" width="16.1796875" bestFit="1" customWidth="1"/>
    <col min="3337" max="3337" width="33.54296875" customWidth="1"/>
    <col min="3338" max="3338" width="13.7265625" bestFit="1" customWidth="1"/>
    <col min="3339" max="3339" width="17.26953125" bestFit="1" customWidth="1"/>
    <col min="3340" max="3340" width="13.26953125" customWidth="1"/>
    <col min="3341" max="3341" width="9.26953125" bestFit="1" customWidth="1"/>
    <col min="3342" max="3342" width="11.7265625" customWidth="1"/>
    <col min="3343" max="3584" width="9.1796875"/>
    <col min="3585" max="3585" width="7.453125" customWidth="1"/>
    <col min="3586" max="3586" width="27" customWidth="1"/>
    <col min="3587" max="3587" width="14.26953125" customWidth="1"/>
    <col min="3588" max="3588" width="1.1796875" customWidth="1"/>
    <col min="3589" max="3589" width="7.26953125" customWidth="1"/>
    <col min="3590" max="3590" width="25.453125" customWidth="1"/>
    <col min="3591" max="3591" width="15.81640625" customWidth="1"/>
    <col min="3592" max="3592" width="16.1796875" bestFit="1" customWidth="1"/>
    <col min="3593" max="3593" width="33.54296875" customWidth="1"/>
    <col min="3594" max="3594" width="13.7265625" bestFit="1" customWidth="1"/>
    <col min="3595" max="3595" width="17.26953125" bestFit="1" customWidth="1"/>
    <col min="3596" max="3596" width="13.26953125" customWidth="1"/>
    <col min="3597" max="3597" width="9.26953125" bestFit="1" customWidth="1"/>
    <col min="3598" max="3598" width="11.7265625" customWidth="1"/>
    <col min="3599" max="3840" width="9.1796875"/>
    <col min="3841" max="3841" width="7.453125" customWidth="1"/>
    <col min="3842" max="3842" width="27" customWidth="1"/>
    <col min="3843" max="3843" width="14.26953125" customWidth="1"/>
    <col min="3844" max="3844" width="1.1796875" customWidth="1"/>
    <col min="3845" max="3845" width="7.26953125" customWidth="1"/>
    <col min="3846" max="3846" width="25.453125" customWidth="1"/>
    <col min="3847" max="3847" width="15.81640625" customWidth="1"/>
    <col min="3848" max="3848" width="16.1796875" bestFit="1" customWidth="1"/>
    <col min="3849" max="3849" width="33.54296875" customWidth="1"/>
    <col min="3850" max="3850" width="13.7265625" bestFit="1" customWidth="1"/>
    <col min="3851" max="3851" width="17.26953125" bestFit="1" customWidth="1"/>
    <col min="3852" max="3852" width="13.26953125" customWidth="1"/>
    <col min="3853" max="3853" width="9.26953125" bestFit="1" customWidth="1"/>
    <col min="3854" max="3854" width="11.7265625" customWidth="1"/>
    <col min="3855" max="4096" width="9.1796875"/>
    <col min="4097" max="4097" width="7.453125" customWidth="1"/>
    <col min="4098" max="4098" width="27" customWidth="1"/>
    <col min="4099" max="4099" width="14.26953125" customWidth="1"/>
    <col min="4100" max="4100" width="1.1796875" customWidth="1"/>
    <col min="4101" max="4101" width="7.26953125" customWidth="1"/>
    <col min="4102" max="4102" width="25.453125" customWidth="1"/>
    <col min="4103" max="4103" width="15.81640625" customWidth="1"/>
    <col min="4104" max="4104" width="16.1796875" bestFit="1" customWidth="1"/>
    <col min="4105" max="4105" width="33.54296875" customWidth="1"/>
    <col min="4106" max="4106" width="13.7265625" bestFit="1" customWidth="1"/>
    <col min="4107" max="4107" width="17.26953125" bestFit="1" customWidth="1"/>
    <col min="4108" max="4108" width="13.26953125" customWidth="1"/>
    <col min="4109" max="4109" width="9.26953125" bestFit="1" customWidth="1"/>
    <col min="4110" max="4110" width="11.7265625" customWidth="1"/>
    <col min="4111" max="4352" width="9.1796875"/>
    <col min="4353" max="4353" width="7.453125" customWidth="1"/>
    <col min="4354" max="4354" width="27" customWidth="1"/>
    <col min="4355" max="4355" width="14.26953125" customWidth="1"/>
    <col min="4356" max="4356" width="1.1796875" customWidth="1"/>
    <col min="4357" max="4357" width="7.26953125" customWidth="1"/>
    <col min="4358" max="4358" width="25.453125" customWidth="1"/>
    <col min="4359" max="4359" width="15.81640625" customWidth="1"/>
    <col min="4360" max="4360" width="16.1796875" bestFit="1" customWidth="1"/>
    <col min="4361" max="4361" width="33.54296875" customWidth="1"/>
    <col min="4362" max="4362" width="13.7265625" bestFit="1" customWidth="1"/>
    <col min="4363" max="4363" width="17.26953125" bestFit="1" customWidth="1"/>
    <col min="4364" max="4364" width="13.26953125" customWidth="1"/>
    <col min="4365" max="4365" width="9.26953125" bestFit="1" customWidth="1"/>
    <col min="4366" max="4366" width="11.7265625" customWidth="1"/>
    <col min="4367" max="4608" width="9.1796875"/>
    <col min="4609" max="4609" width="7.453125" customWidth="1"/>
    <col min="4610" max="4610" width="27" customWidth="1"/>
    <col min="4611" max="4611" width="14.26953125" customWidth="1"/>
    <col min="4612" max="4612" width="1.1796875" customWidth="1"/>
    <col min="4613" max="4613" width="7.26953125" customWidth="1"/>
    <col min="4614" max="4614" width="25.453125" customWidth="1"/>
    <col min="4615" max="4615" width="15.81640625" customWidth="1"/>
    <col min="4616" max="4616" width="16.1796875" bestFit="1" customWidth="1"/>
    <col min="4617" max="4617" width="33.54296875" customWidth="1"/>
    <col min="4618" max="4618" width="13.7265625" bestFit="1" customWidth="1"/>
    <col min="4619" max="4619" width="17.26953125" bestFit="1" customWidth="1"/>
    <col min="4620" max="4620" width="13.26953125" customWidth="1"/>
    <col min="4621" max="4621" width="9.26953125" bestFit="1" customWidth="1"/>
    <col min="4622" max="4622" width="11.7265625" customWidth="1"/>
    <col min="4623" max="4864" width="9.1796875"/>
    <col min="4865" max="4865" width="7.453125" customWidth="1"/>
    <col min="4866" max="4866" width="27" customWidth="1"/>
    <col min="4867" max="4867" width="14.26953125" customWidth="1"/>
    <col min="4868" max="4868" width="1.1796875" customWidth="1"/>
    <col min="4869" max="4869" width="7.26953125" customWidth="1"/>
    <col min="4870" max="4870" width="25.453125" customWidth="1"/>
    <col min="4871" max="4871" width="15.81640625" customWidth="1"/>
    <col min="4872" max="4872" width="16.1796875" bestFit="1" customWidth="1"/>
    <col min="4873" max="4873" width="33.54296875" customWidth="1"/>
    <col min="4874" max="4874" width="13.7265625" bestFit="1" customWidth="1"/>
    <col min="4875" max="4875" width="17.26953125" bestFit="1" customWidth="1"/>
    <col min="4876" max="4876" width="13.26953125" customWidth="1"/>
    <col min="4877" max="4877" width="9.26953125" bestFit="1" customWidth="1"/>
    <col min="4878" max="4878" width="11.7265625" customWidth="1"/>
    <col min="4879" max="5120" width="9.1796875"/>
    <col min="5121" max="5121" width="7.453125" customWidth="1"/>
    <col min="5122" max="5122" width="27" customWidth="1"/>
    <col min="5123" max="5123" width="14.26953125" customWidth="1"/>
    <col min="5124" max="5124" width="1.1796875" customWidth="1"/>
    <col min="5125" max="5125" width="7.26953125" customWidth="1"/>
    <col min="5126" max="5126" width="25.453125" customWidth="1"/>
    <col min="5127" max="5127" width="15.81640625" customWidth="1"/>
    <col min="5128" max="5128" width="16.1796875" bestFit="1" customWidth="1"/>
    <col min="5129" max="5129" width="33.54296875" customWidth="1"/>
    <col min="5130" max="5130" width="13.7265625" bestFit="1" customWidth="1"/>
    <col min="5131" max="5131" width="17.26953125" bestFit="1" customWidth="1"/>
    <col min="5132" max="5132" width="13.26953125" customWidth="1"/>
    <col min="5133" max="5133" width="9.26953125" bestFit="1" customWidth="1"/>
    <col min="5134" max="5134" width="11.7265625" customWidth="1"/>
    <col min="5135" max="5376" width="9.1796875"/>
    <col min="5377" max="5377" width="7.453125" customWidth="1"/>
    <col min="5378" max="5378" width="27" customWidth="1"/>
    <col min="5379" max="5379" width="14.26953125" customWidth="1"/>
    <col min="5380" max="5380" width="1.1796875" customWidth="1"/>
    <col min="5381" max="5381" width="7.26953125" customWidth="1"/>
    <col min="5382" max="5382" width="25.453125" customWidth="1"/>
    <col min="5383" max="5383" width="15.81640625" customWidth="1"/>
    <col min="5384" max="5384" width="16.1796875" bestFit="1" customWidth="1"/>
    <col min="5385" max="5385" width="33.54296875" customWidth="1"/>
    <col min="5386" max="5386" width="13.7265625" bestFit="1" customWidth="1"/>
    <col min="5387" max="5387" width="17.26953125" bestFit="1" customWidth="1"/>
    <col min="5388" max="5388" width="13.26953125" customWidth="1"/>
    <col min="5389" max="5389" width="9.26953125" bestFit="1" customWidth="1"/>
    <col min="5390" max="5390" width="11.7265625" customWidth="1"/>
    <col min="5391" max="5632" width="9.1796875"/>
    <col min="5633" max="5633" width="7.453125" customWidth="1"/>
    <col min="5634" max="5634" width="27" customWidth="1"/>
    <col min="5635" max="5635" width="14.26953125" customWidth="1"/>
    <col min="5636" max="5636" width="1.1796875" customWidth="1"/>
    <col min="5637" max="5637" width="7.26953125" customWidth="1"/>
    <col min="5638" max="5638" width="25.453125" customWidth="1"/>
    <col min="5639" max="5639" width="15.81640625" customWidth="1"/>
    <col min="5640" max="5640" width="16.1796875" bestFit="1" customWidth="1"/>
    <col min="5641" max="5641" width="33.54296875" customWidth="1"/>
    <col min="5642" max="5642" width="13.7265625" bestFit="1" customWidth="1"/>
    <col min="5643" max="5643" width="17.26953125" bestFit="1" customWidth="1"/>
    <col min="5644" max="5644" width="13.26953125" customWidth="1"/>
    <col min="5645" max="5645" width="9.26953125" bestFit="1" customWidth="1"/>
    <col min="5646" max="5646" width="11.7265625" customWidth="1"/>
    <col min="5647" max="5888" width="9.1796875"/>
    <col min="5889" max="5889" width="7.453125" customWidth="1"/>
    <col min="5890" max="5890" width="27" customWidth="1"/>
    <col min="5891" max="5891" width="14.26953125" customWidth="1"/>
    <col min="5892" max="5892" width="1.1796875" customWidth="1"/>
    <col min="5893" max="5893" width="7.26953125" customWidth="1"/>
    <col min="5894" max="5894" width="25.453125" customWidth="1"/>
    <col min="5895" max="5895" width="15.81640625" customWidth="1"/>
    <col min="5896" max="5896" width="16.1796875" bestFit="1" customWidth="1"/>
    <col min="5897" max="5897" width="33.54296875" customWidth="1"/>
    <col min="5898" max="5898" width="13.7265625" bestFit="1" customWidth="1"/>
    <col min="5899" max="5899" width="17.26953125" bestFit="1" customWidth="1"/>
    <col min="5900" max="5900" width="13.26953125" customWidth="1"/>
    <col min="5901" max="5901" width="9.26953125" bestFit="1" customWidth="1"/>
    <col min="5902" max="5902" width="11.7265625" customWidth="1"/>
    <col min="5903" max="6144" width="9.1796875"/>
    <col min="6145" max="6145" width="7.453125" customWidth="1"/>
    <col min="6146" max="6146" width="27" customWidth="1"/>
    <col min="6147" max="6147" width="14.26953125" customWidth="1"/>
    <col min="6148" max="6148" width="1.1796875" customWidth="1"/>
    <col min="6149" max="6149" width="7.26953125" customWidth="1"/>
    <col min="6150" max="6150" width="25.453125" customWidth="1"/>
    <col min="6151" max="6151" width="15.81640625" customWidth="1"/>
    <col min="6152" max="6152" width="16.1796875" bestFit="1" customWidth="1"/>
    <col min="6153" max="6153" width="33.54296875" customWidth="1"/>
    <col min="6154" max="6154" width="13.7265625" bestFit="1" customWidth="1"/>
    <col min="6155" max="6155" width="17.26953125" bestFit="1" customWidth="1"/>
    <col min="6156" max="6156" width="13.26953125" customWidth="1"/>
    <col min="6157" max="6157" width="9.26953125" bestFit="1" customWidth="1"/>
    <col min="6158" max="6158" width="11.7265625" customWidth="1"/>
    <col min="6159" max="6400" width="9.1796875"/>
    <col min="6401" max="6401" width="7.453125" customWidth="1"/>
    <col min="6402" max="6402" width="27" customWidth="1"/>
    <col min="6403" max="6403" width="14.26953125" customWidth="1"/>
    <col min="6404" max="6404" width="1.1796875" customWidth="1"/>
    <col min="6405" max="6405" width="7.26953125" customWidth="1"/>
    <col min="6406" max="6406" width="25.453125" customWidth="1"/>
    <col min="6407" max="6407" width="15.81640625" customWidth="1"/>
    <col min="6408" max="6408" width="16.1796875" bestFit="1" customWidth="1"/>
    <col min="6409" max="6409" width="33.54296875" customWidth="1"/>
    <col min="6410" max="6410" width="13.7265625" bestFit="1" customWidth="1"/>
    <col min="6411" max="6411" width="17.26953125" bestFit="1" customWidth="1"/>
    <col min="6412" max="6412" width="13.26953125" customWidth="1"/>
    <col min="6413" max="6413" width="9.26953125" bestFit="1" customWidth="1"/>
    <col min="6414" max="6414" width="11.7265625" customWidth="1"/>
    <col min="6415" max="6656" width="9.1796875"/>
    <col min="6657" max="6657" width="7.453125" customWidth="1"/>
    <col min="6658" max="6658" width="27" customWidth="1"/>
    <col min="6659" max="6659" width="14.26953125" customWidth="1"/>
    <col min="6660" max="6660" width="1.1796875" customWidth="1"/>
    <col min="6661" max="6661" width="7.26953125" customWidth="1"/>
    <col min="6662" max="6662" width="25.453125" customWidth="1"/>
    <col min="6663" max="6663" width="15.81640625" customWidth="1"/>
    <col min="6664" max="6664" width="16.1796875" bestFit="1" customWidth="1"/>
    <col min="6665" max="6665" width="33.54296875" customWidth="1"/>
    <col min="6666" max="6666" width="13.7265625" bestFit="1" customWidth="1"/>
    <col min="6667" max="6667" width="17.26953125" bestFit="1" customWidth="1"/>
    <col min="6668" max="6668" width="13.26953125" customWidth="1"/>
    <col min="6669" max="6669" width="9.26953125" bestFit="1" customWidth="1"/>
    <col min="6670" max="6670" width="11.7265625" customWidth="1"/>
    <col min="6671" max="6912" width="9.1796875"/>
    <col min="6913" max="6913" width="7.453125" customWidth="1"/>
    <col min="6914" max="6914" width="27" customWidth="1"/>
    <col min="6915" max="6915" width="14.26953125" customWidth="1"/>
    <col min="6916" max="6916" width="1.1796875" customWidth="1"/>
    <col min="6917" max="6917" width="7.26953125" customWidth="1"/>
    <col min="6918" max="6918" width="25.453125" customWidth="1"/>
    <col min="6919" max="6919" width="15.81640625" customWidth="1"/>
    <col min="6920" max="6920" width="16.1796875" bestFit="1" customWidth="1"/>
    <col min="6921" max="6921" width="33.54296875" customWidth="1"/>
    <col min="6922" max="6922" width="13.7265625" bestFit="1" customWidth="1"/>
    <col min="6923" max="6923" width="17.26953125" bestFit="1" customWidth="1"/>
    <col min="6924" max="6924" width="13.26953125" customWidth="1"/>
    <col min="6925" max="6925" width="9.26953125" bestFit="1" customWidth="1"/>
    <col min="6926" max="6926" width="11.7265625" customWidth="1"/>
    <col min="6927" max="7168" width="9.1796875"/>
    <col min="7169" max="7169" width="7.453125" customWidth="1"/>
    <col min="7170" max="7170" width="27" customWidth="1"/>
    <col min="7171" max="7171" width="14.26953125" customWidth="1"/>
    <col min="7172" max="7172" width="1.1796875" customWidth="1"/>
    <col min="7173" max="7173" width="7.26953125" customWidth="1"/>
    <col min="7174" max="7174" width="25.453125" customWidth="1"/>
    <col min="7175" max="7175" width="15.81640625" customWidth="1"/>
    <col min="7176" max="7176" width="16.1796875" bestFit="1" customWidth="1"/>
    <col min="7177" max="7177" width="33.54296875" customWidth="1"/>
    <col min="7178" max="7178" width="13.7265625" bestFit="1" customWidth="1"/>
    <col min="7179" max="7179" width="17.26953125" bestFit="1" customWidth="1"/>
    <col min="7180" max="7180" width="13.26953125" customWidth="1"/>
    <col min="7181" max="7181" width="9.26953125" bestFit="1" customWidth="1"/>
    <col min="7182" max="7182" width="11.7265625" customWidth="1"/>
    <col min="7183" max="7424" width="9.1796875"/>
    <col min="7425" max="7425" width="7.453125" customWidth="1"/>
    <col min="7426" max="7426" width="27" customWidth="1"/>
    <col min="7427" max="7427" width="14.26953125" customWidth="1"/>
    <col min="7428" max="7428" width="1.1796875" customWidth="1"/>
    <col min="7429" max="7429" width="7.26953125" customWidth="1"/>
    <col min="7430" max="7430" width="25.453125" customWidth="1"/>
    <col min="7431" max="7431" width="15.81640625" customWidth="1"/>
    <col min="7432" max="7432" width="16.1796875" bestFit="1" customWidth="1"/>
    <col min="7433" max="7433" width="33.54296875" customWidth="1"/>
    <col min="7434" max="7434" width="13.7265625" bestFit="1" customWidth="1"/>
    <col min="7435" max="7435" width="17.26953125" bestFit="1" customWidth="1"/>
    <col min="7436" max="7436" width="13.26953125" customWidth="1"/>
    <col min="7437" max="7437" width="9.26953125" bestFit="1" customWidth="1"/>
    <col min="7438" max="7438" width="11.7265625" customWidth="1"/>
    <col min="7439" max="7680" width="9.1796875"/>
    <col min="7681" max="7681" width="7.453125" customWidth="1"/>
    <col min="7682" max="7682" width="27" customWidth="1"/>
    <col min="7683" max="7683" width="14.26953125" customWidth="1"/>
    <col min="7684" max="7684" width="1.1796875" customWidth="1"/>
    <col min="7685" max="7685" width="7.26953125" customWidth="1"/>
    <col min="7686" max="7686" width="25.453125" customWidth="1"/>
    <col min="7687" max="7687" width="15.81640625" customWidth="1"/>
    <col min="7688" max="7688" width="16.1796875" bestFit="1" customWidth="1"/>
    <col min="7689" max="7689" width="33.54296875" customWidth="1"/>
    <col min="7690" max="7690" width="13.7265625" bestFit="1" customWidth="1"/>
    <col min="7691" max="7691" width="17.26953125" bestFit="1" customWidth="1"/>
    <col min="7692" max="7692" width="13.26953125" customWidth="1"/>
    <col min="7693" max="7693" width="9.26953125" bestFit="1" customWidth="1"/>
    <col min="7694" max="7694" width="11.7265625" customWidth="1"/>
    <col min="7695" max="7936" width="9.1796875"/>
    <col min="7937" max="7937" width="7.453125" customWidth="1"/>
    <col min="7938" max="7938" width="27" customWidth="1"/>
    <col min="7939" max="7939" width="14.26953125" customWidth="1"/>
    <col min="7940" max="7940" width="1.1796875" customWidth="1"/>
    <col min="7941" max="7941" width="7.26953125" customWidth="1"/>
    <col min="7942" max="7942" width="25.453125" customWidth="1"/>
    <col min="7943" max="7943" width="15.81640625" customWidth="1"/>
    <col min="7944" max="7944" width="16.1796875" bestFit="1" customWidth="1"/>
    <col min="7945" max="7945" width="33.54296875" customWidth="1"/>
    <col min="7946" max="7946" width="13.7265625" bestFit="1" customWidth="1"/>
    <col min="7947" max="7947" width="17.26953125" bestFit="1" customWidth="1"/>
    <col min="7948" max="7948" width="13.26953125" customWidth="1"/>
    <col min="7949" max="7949" width="9.26953125" bestFit="1" customWidth="1"/>
    <col min="7950" max="7950" width="11.7265625" customWidth="1"/>
    <col min="7951" max="8192" width="9.1796875"/>
    <col min="8193" max="8193" width="7.453125" customWidth="1"/>
    <col min="8194" max="8194" width="27" customWidth="1"/>
    <col min="8195" max="8195" width="14.26953125" customWidth="1"/>
    <col min="8196" max="8196" width="1.1796875" customWidth="1"/>
    <col min="8197" max="8197" width="7.26953125" customWidth="1"/>
    <col min="8198" max="8198" width="25.453125" customWidth="1"/>
    <col min="8199" max="8199" width="15.81640625" customWidth="1"/>
    <col min="8200" max="8200" width="16.1796875" bestFit="1" customWidth="1"/>
    <col min="8201" max="8201" width="33.54296875" customWidth="1"/>
    <col min="8202" max="8202" width="13.7265625" bestFit="1" customWidth="1"/>
    <col min="8203" max="8203" width="17.26953125" bestFit="1" customWidth="1"/>
    <col min="8204" max="8204" width="13.26953125" customWidth="1"/>
    <col min="8205" max="8205" width="9.26953125" bestFit="1" customWidth="1"/>
    <col min="8206" max="8206" width="11.7265625" customWidth="1"/>
    <col min="8207" max="8448" width="9.1796875"/>
    <col min="8449" max="8449" width="7.453125" customWidth="1"/>
    <col min="8450" max="8450" width="27" customWidth="1"/>
    <col min="8451" max="8451" width="14.26953125" customWidth="1"/>
    <col min="8452" max="8452" width="1.1796875" customWidth="1"/>
    <col min="8453" max="8453" width="7.26953125" customWidth="1"/>
    <col min="8454" max="8454" width="25.453125" customWidth="1"/>
    <col min="8455" max="8455" width="15.81640625" customWidth="1"/>
    <col min="8456" max="8456" width="16.1796875" bestFit="1" customWidth="1"/>
    <col min="8457" max="8457" width="33.54296875" customWidth="1"/>
    <col min="8458" max="8458" width="13.7265625" bestFit="1" customWidth="1"/>
    <col min="8459" max="8459" width="17.26953125" bestFit="1" customWidth="1"/>
    <col min="8460" max="8460" width="13.26953125" customWidth="1"/>
    <col min="8461" max="8461" width="9.26953125" bestFit="1" customWidth="1"/>
    <col min="8462" max="8462" width="11.7265625" customWidth="1"/>
    <col min="8463" max="8704" width="9.1796875"/>
    <col min="8705" max="8705" width="7.453125" customWidth="1"/>
    <col min="8706" max="8706" width="27" customWidth="1"/>
    <col min="8707" max="8707" width="14.26953125" customWidth="1"/>
    <col min="8708" max="8708" width="1.1796875" customWidth="1"/>
    <col min="8709" max="8709" width="7.26953125" customWidth="1"/>
    <col min="8710" max="8710" width="25.453125" customWidth="1"/>
    <col min="8711" max="8711" width="15.81640625" customWidth="1"/>
    <col min="8712" max="8712" width="16.1796875" bestFit="1" customWidth="1"/>
    <col min="8713" max="8713" width="33.54296875" customWidth="1"/>
    <col min="8714" max="8714" width="13.7265625" bestFit="1" customWidth="1"/>
    <col min="8715" max="8715" width="17.26953125" bestFit="1" customWidth="1"/>
    <col min="8716" max="8716" width="13.26953125" customWidth="1"/>
    <col min="8717" max="8717" width="9.26953125" bestFit="1" customWidth="1"/>
    <col min="8718" max="8718" width="11.7265625" customWidth="1"/>
    <col min="8719" max="8960" width="9.1796875"/>
    <col min="8961" max="8961" width="7.453125" customWidth="1"/>
    <col min="8962" max="8962" width="27" customWidth="1"/>
    <col min="8963" max="8963" width="14.26953125" customWidth="1"/>
    <col min="8964" max="8964" width="1.1796875" customWidth="1"/>
    <col min="8965" max="8965" width="7.26953125" customWidth="1"/>
    <col min="8966" max="8966" width="25.453125" customWidth="1"/>
    <col min="8967" max="8967" width="15.81640625" customWidth="1"/>
    <col min="8968" max="8968" width="16.1796875" bestFit="1" customWidth="1"/>
    <col min="8969" max="8969" width="33.54296875" customWidth="1"/>
    <col min="8970" max="8970" width="13.7265625" bestFit="1" customWidth="1"/>
    <col min="8971" max="8971" width="17.26953125" bestFit="1" customWidth="1"/>
    <col min="8972" max="8972" width="13.26953125" customWidth="1"/>
    <col min="8973" max="8973" width="9.26953125" bestFit="1" customWidth="1"/>
    <col min="8974" max="8974" width="11.7265625" customWidth="1"/>
    <col min="8975" max="9216" width="9.1796875"/>
    <col min="9217" max="9217" width="7.453125" customWidth="1"/>
    <col min="9218" max="9218" width="27" customWidth="1"/>
    <col min="9219" max="9219" width="14.26953125" customWidth="1"/>
    <col min="9220" max="9220" width="1.1796875" customWidth="1"/>
    <col min="9221" max="9221" width="7.26953125" customWidth="1"/>
    <col min="9222" max="9222" width="25.453125" customWidth="1"/>
    <col min="9223" max="9223" width="15.81640625" customWidth="1"/>
    <col min="9224" max="9224" width="16.1796875" bestFit="1" customWidth="1"/>
    <col min="9225" max="9225" width="33.54296875" customWidth="1"/>
    <col min="9226" max="9226" width="13.7265625" bestFit="1" customWidth="1"/>
    <col min="9227" max="9227" width="17.26953125" bestFit="1" customWidth="1"/>
    <col min="9228" max="9228" width="13.26953125" customWidth="1"/>
    <col min="9229" max="9229" width="9.26953125" bestFit="1" customWidth="1"/>
    <col min="9230" max="9230" width="11.7265625" customWidth="1"/>
    <col min="9231" max="9472" width="9.1796875"/>
    <col min="9473" max="9473" width="7.453125" customWidth="1"/>
    <col min="9474" max="9474" width="27" customWidth="1"/>
    <col min="9475" max="9475" width="14.26953125" customWidth="1"/>
    <col min="9476" max="9476" width="1.1796875" customWidth="1"/>
    <col min="9477" max="9477" width="7.26953125" customWidth="1"/>
    <col min="9478" max="9478" width="25.453125" customWidth="1"/>
    <col min="9479" max="9479" width="15.81640625" customWidth="1"/>
    <col min="9480" max="9480" width="16.1796875" bestFit="1" customWidth="1"/>
    <col min="9481" max="9481" width="33.54296875" customWidth="1"/>
    <col min="9482" max="9482" width="13.7265625" bestFit="1" customWidth="1"/>
    <col min="9483" max="9483" width="17.26953125" bestFit="1" customWidth="1"/>
    <col min="9484" max="9484" width="13.26953125" customWidth="1"/>
    <col min="9485" max="9485" width="9.26953125" bestFit="1" customWidth="1"/>
    <col min="9486" max="9486" width="11.7265625" customWidth="1"/>
    <col min="9487" max="9728" width="9.1796875"/>
    <col min="9729" max="9729" width="7.453125" customWidth="1"/>
    <col min="9730" max="9730" width="27" customWidth="1"/>
    <col min="9731" max="9731" width="14.26953125" customWidth="1"/>
    <col min="9732" max="9732" width="1.1796875" customWidth="1"/>
    <col min="9733" max="9733" width="7.26953125" customWidth="1"/>
    <col min="9734" max="9734" width="25.453125" customWidth="1"/>
    <col min="9735" max="9735" width="15.81640625" customWidth="1"/>
    <col min="9736" max="9736" width="16.1796875" bestFit="1" customWidth="1"/>
    <col min="9737" max="9737" width="33.54296875" customWidth="1"/>
    <col min="9738" max="9738" width="13.7265625" bestFit="1" customWidth="1"/>
    <col min="9739" max="9739" width="17.26953125" bestFit="1" customWidth="1"/>
    <col min="9740" max="9740" width="13.26953125" customWidth="1"/>
    <col min="9741" max="9741" width="9.26953125" bestFit="1" customWidth="1"/>
    <col min="9742" max="9742" width="11.7265625" customWidth="1"/>
    <col min="9743" max="9984" width="9.1796875"/>
    <col min="9985" max="9985" width="7.453125" customWidth="1"/>
    <col min="9986" max="9986" width="27" customWidth="1"/>
    <col min="9987" max="9987" width="14.26953125" customWidth="1"/>
    <col min="9988" max="9988" width="1.1796875" customWidth="1"/>
    <col min="9989" max="9989" width="7.26953125" customWidth="1"/>
    <col min="9990" max="9990" width="25.453125" customWidth="1"/>
    <col min="9991" max="9991" width="15.81640625" customWidth="1"/>
    <col min="9992" max="9992" width="16.1796875" bestFit="1" customWidth="1"/>
    <col min="9993" max="9993" width="33.54296875" customWidth="1"/>
    <col min="9994" max="9994" width="13.7265625" bestFit="1" customWidth="1"/>
    <col min="9995" max="9995" width="17.26953125" bestFit="1" customWidth="1"/>
    <col min="9996" max="9996" width="13.26953125" customWidth="1"/>
    <col min="9997" max="9997" width="9.26953125" bestFit="1" customWidth="1"/>
    <col min="9998" max="9998" width="11.7265625" customWidth="1"/>
    <col min="9999" max="10240" width="9.1796875"/>
    <col min="10241" max="10241" width="7.453125" customWidth="1"/>
    <col min="10242" max="10242" width="27" customWidth="1"/>
    <col min="10243" max="10243" width="14.26953125" customWidth="1"/>
    <col min="10244" max="10244" width="1.1796875" customWidth="1"/>
    <col min="10245" max="10245" width="7.26953125" customWidth="1"/>
    <col min="10246" max="10246" width="25.453125" customWidth="1"/>
    <col min="10247" max="10247" width="15.81640625" customWidth="1"/>
    <col min="10248" max="10248" width="16.1796875" bestFit="1" customWidth="1"/>
    <col min="10249" max="10249" width="33.54296875" customWidth="1"/>
    <col min="10250" max="10250" width="13.7265625" bestFit="1" customWidth="1"/>
    <col min="10251" max="10251" width="17.26953125" bestFit="1" customWidth="1"/>
    <col min="10252" max="10252" width="13.26953125" customWidth="1"/>
    <col min="10253" max="10253" width="9.26953125" bestFit="1" customWidth="1"/>
    <col min="10254" max="10254" width="11.7265625" customWidth="1"/>
    <col min="10255" max="10496" width="9.1796875"/>
    <col min="10497" max="10497" width="7.453125" customWidth="1"/>
    <col min="10498" max="10498" width="27" customWidth="1"/>
    <col min="10499" max="10499" width="14.26953125" customWidth="1"/>
    <col min="10500" max="10500" width="1.1796875" customWidth="1"/>
    <col min="10501" max="10501" width="7.26953125" customWidth="1"/>
    <col min="10502" max="10502" width="25.453125" customWidth="1"/>
    <col min="10503" max="10503" width="15.81640625" customWidth="1"/>
    <col min="10504" max="10504" width="16.1796875" bestFit="1" customWidth="1"/>
    <col min="10505" max="10505" width="33.54296875" customWidth="1"/>
    <col min="10506" max="10506" width="13.7265625" bestFit="1" customWidth="1"/>
    <col min="10507" max="10507" width="17.26953125" bestFit="1" customWidth="1"/>
    <col min="10508" max="10508" width="13.26953125" customWidth="1"/>
    <col min="10509" max="10509" width="9.26953125" bestFit="1" customWidth="1"/>
    <col min="10510" max="10510" width="11.7265625" customWidth="1"/>
    <col min="10511" max="10752" width="9.1796875"/>
    <col min="10753" max="10753" width="7.453125" customWidth="1"/>
    <col min="10754" max="10754" width="27" customWidth="1"/>
    <col min="10755" max="10755" width="14.26953125" customWidth="1"/>
    <col min="10756" max="10756" width="1.1796875" customWidth="1"/>
    <col min="10757" max="10757" width="7.26953125" customWidth="1"/>
    <col min="10758" max="10758" width="25.453125" customWidth="1"/>
    <col min="10759" max="10759" width="15.81640625" customWidth="1"/>
    <col min="10760" max="10760" width="16.1796875" bestFit="1" customWidth="1"/>
    <col min="10761" max="10761" width="33.54296875" customWidth="1"/>
    <col min="10762" max="10762" width="13.7265625" bestFit="1" customWidth="1"/>
    <col min="10763" max="10763" width="17.26953125" bestFit="1" customWidth="1"/>
    <col min="10764" max="10764" width="13.26953125" customWidth="1"/>
    <col min="10765" max="10765" width="9.26953125" bestFit="1" customWidth="1"/>
    <col min="10766" max="10766" width="11.7265625" customWidth="1"/>
    <col min="10767" max="11008" width="9.1796875"/>
    <col min="11009" max="11009" width="7.453125" customWidth="1"/>
    <col min="11010" max="11010" width="27" customWidth="1"/>
    <col min="11011" max="11011" width="14.26953125" customWidth="1"/>
    <col min="11012" max="11012" width="1.1796875" customWidth="1"/>
    <col min="11013" max="11013" width="7.26953125" customWidth="1"/>
    <col min="11014" max="11014" width="25.453125" customWidth="1"/>
    <col min="11015" max="11015" width="15.81640625" customWidth="1"/>
    <col min="11016" max="11016" width="16.1796875" bestFit="1" customWidth="1"/>
    <col min="11017" max="11017" width="33.54296875" customWidth="1"/>
    <col min="11018" max="11018" width="13.7265625" bestFit="1" customWidth="1"/>
    <col min="11019" max="11019" width="17.26953125" bestFit="1" customWidth="1"/>
    <col min="11020" max="11020" width="13.26953125" customWidth="1"/>
    <col min="11021" max="11021" width="9.26953125" bestFit="1" customWidth="1"/>
    <col min="11022" max="11022" width="11.7265625" customWidth="1"/>
    <col min="11023" max="11264" width="9.1796875"/>
    <col min="11265" max="11265" width="7.453125" customWidth="1"/>
    <col min="11266" max="11266" width="27" customWidth="1"/>
    <col min="11267" max="11267" width="14.26953125" customWidth="1"/>
    <col min="11268" max="11268" width="1.1796875" customWidth="1"/>
    <col min="11269" max="11269" width="7.26953125" customWidth="1"/>
    <col min="11270" max="11270" width="25.453125" customWidth="1"/>
    <col min="11271" max="11271" width="15.81640625" customWidth="1"/>
    <col min="11272" max="11272" width="16.1796875" bestFit="1" customWidth="1"/>
    <col min="11273" max="11273" width="33.54296875" customWidth="1"/>
    <col min="11274" max="11274" width="13.7265625" bestFit="1" customWidth="1"/>
    <col min="11275" max="11275" width="17.26953125" bestFit="1" customWidth="1"/>
    <col min="11276" max="11276" width="13.26953125" customWidth="1"/>
    <col min="11277" max="11277" width="9.26953125" bestFit="1" customWidth="1"/>
    <col min="11278" max="11278" width="11.7265625" customWidth="1"/>
    <col min="11279" max="11520" width="9.1796875"/>
    <col min="11521" max="11521" width="7.453125" customWidth="1"/>
    <col min="11522" max="11522" width="27" customWidth="1"/>
    <col min="11523" max="11523" width="14.26953125" customWidth="1"/>
    <col min="11524" max="11524" width="1.1796875" customWidth="1"/>
    <col min="11525" max="11525" width="7.26953125" customWidth="1"/>
    <col min="11526" max="11526" width="25.453125" customWidth="1"/>
    <col min="11527" max="11527" width="15.81640625" customWidth="1"/>
    <col min="11528" max="11528" width="16.1796875" bestFit="1" customWidth="1"/>
    <col min="11529" max="11529" width="33.54296875" customWidth="1"/>
    <col min="11530" max="11530" width="13.7265625" bestFit="1" customWidth="1"/>
    <col min="11531" max="11531" width="17.26953125" bestFit="1" customWidth="1"/>
    <col min="11532" max="11532" width="13.26953125" customWidth="1"/>
    <col min="11533" max="11533" width="9.26953125" bestFit="1" customWidth="1"/>
    <col min="11534" max="11534" width="11.7265625" customWidth="1"/>
    <col min="11535" max="11776" width="9.1796875"/>
    <col min="11777" max="11777" width="7.453125" customWidth="1"/>
    <col min="11778" max="11778" width="27" customWidth="1"/>
    <col min="11779" max="11779" width="14.26953125" customWidth="1"/>
    <col min="11780" max="11780" width="1.1796875" customWidth="1"/>
    <col min="11781" max="11781" width="7.26953125" customWidth="1"/>
    <col min="11782" max="11782" width="25.453125" customWidth="1"/>
    <col min="11783" max="11783" width="15.81640625" customWidth="1"/>
    <col min="11784" max="11784" width="16.1796875" bestFit="1" customWidth="1"/>
    <col min="11785" max="11785" width="33.54296875" customWidth="1"/>
    <col min="11786" max="11786" width="13.7265625" bestFit="1" customWidth="1"/>
    <col min="11787" max="11787" width="17.26953125" bestFit="1" customWidth="1"/>
    <col min="11788" max="11788" width="13.26953125" customWidth="1"/>
    <col min="11789" max="11789" width="9.26953125" bestFit="1" customWidth="1"/>
    <col min="11790" max="11790" width="11.7265625" customWidth="1"/>
    <col min="11791" max="12032" width="9.1796875"/>
    <col min="12033" max="12033" width="7.453125" customWidth="1"/>
    <col min="12034" max="12034" width="27" customWidth="1"/>
    <col min="12035" max="12035" width="14.26953125" customWidth="1"/>
    <col min="12036" max="12036" width="1.1796875" customWidth="1"/>
    <col min="12037" max="12037" width="7.26953125" customWidth="1"/>
    <col min="12038" max="12038" width="25.453125" customWidth="1"/>
    <col min="12039" max="12039" width="15.81640625" customWidth="1"/>
    <col min="12040" max="12040" width="16.1796875" bestFit="1" customWidth="1"/>
    <col min="12041" max="12041" width="33.54296875" customWidth="1"/>
    <col min="12042" max="12042" width="13.7265625" bestFit="1" customWidth="1"/>
    <col min="12043" max="12043" width="17.26953125" bestFit="1" customWidth="1"/>
    <col min="12044" max="12044" width="13.26953125" customWidth="1"/>
    <col min="12045" max="12045" width="9.26953125" bestFit="1" customWidth="1"/>
    <col min="12046" max="12046" width="11.7265625" customWidth="1"/>
    <col min="12047" max="12288" width="9.1796875"/>
    <col min="12289" max="12289" width="7.453125" customWidth="1"/>
    <col min="12290" max="12290" width="27" customWidth="1"/>
    <col min="12291" max="12291" width="14.26953125" customWidth="1"/>
    <col min="12292" max="12292" width="1.1796875" customWidth="1"/>
    <col min="12293" max="12293" width="7.26953125" customWidth="1"/>
    <col min="12294" max="12294" width="25.453125" customWidth="1"/>
    <col min="12295" max="12295" width="15.81640625" customWidth="1"/>
    <col min="12296" max="12296" width="16.1796875" bestFit="1" customWidth="1"/>
    <col min="12297" max="12297" width="33.54296875" customWidth="1"/>
    <col min="12298" max="12298" width="13.7265625" bestFit="1" customWidth="1"/>
    <col min="12299" max="12299" width="17.26953125" bestFit="1" customWidth="1"/>
    <col min="12300" max="12300" width="13.26953125" customWidth="1"/>
    <col min="12301" max="12301" width="9.26953125" bestFit="1" customWidth="1"/>
    <col min="12302" max="12302" width="11.7265625" customWidth="1"/>
    <col min="12303" max="12544" width="9.1796875"/>
    <col min="12545" max="12545" width="7.453125" customWidth="1"/>
    <col min="12546" max="12546" width="27" customWidth="1"/>
    <col min="12547" max="12547" width="14.26953125" customWidth="1"/>
    <col min="12548" max="12548" width="1.1796875" customWidth="1"/>
    <col min="12549" max="12549" width="7.26953125" customWidth="1"/>
    <col min="12550" max="12550" width="25.453125" customWidth="1"/>
    <col min="12551" max="12551" width="15.81640625" customWidth="1"/>
    <col min="12552" max="12552" width="16.1796875" bestFit="1" customWidth="1"/>
    <col min="12553" max="12553" width="33.54296875" customWidth="1"/>
    <col min="12554" max="12554" width="13.7265625" bestFit="1" customWidth="1"/>
    <col min="12555" max="12555" width="17.26953125" bestFit="1" customWidth="1"/>
    <col min="12556" max="12556" width="13.26953125" customWidth="1"/>
    <col min="12557" max="12557" width="9.26953125" bestFit="1" customWidth="1"/>
    <col min="12558" max="12558" width="11.7265625" customWidth="1"/>
    <col min="12559" max="12800" width="9.1796875"/>
    <col min="12801" max="12801" width="7.453125" customWidth="1"/>
    <col min="12802" max="12802" width="27" customWidth="1"/>
    <col min="12803" max="12803" width="14.26953125" customWidth="1"/>
    <col min="12804" max="12804" width="1.1796875" customWidth="1"/>
    <col min="12805" max="12805" width="7.26953125" customWidth="1"/>
    <col min="12806" max="12806" width="25.453125" customWidth="1"/>
    <col min="12807" max="12807" width="15.81640625" customWidth="1"/>
    <col min="12808" max="12808" width="16.1796875" bestFit="1" customWidth="1"/>
    <col min="12809" max="12809" width="33.54296875" customWidth="1"/>
    <col min="12810" max="12810" width="13.7265625" bestFit="1" customWidth="1"/>
    <col min="12811" max="12811" width="17.26953125" bestFit="1" customWidth="1"/>
    <col min="12812" max="12812" width="13.26953125" customWidth="1"/>
    <col min="12813" max="12813" width="9.26953125" bestFit="1" customWidth="1"/>
    <col min="12814" max="12814" width="11.7265625" customWidth="1"/>
    <col min="12815" max="13056" width="9.1796875"/>
    <col min="13057" max="13057" width="7.453125" customWidth="1"/>
    <col min="13058" max="13058" width="27" customWidth="1"/>
    <col min="13059" max="13059" width="14.26953125" customWidth="1"/>
    <col min="13060" max="13060" width="1.1796875" customWidth="1"/>
    <col min="13061" max="13061" width="7.26953125" customWidth="1"/>
    <col min="13062" max="13062" width="25.453125" customWidth="1"/>
    <col min="13063" max="13063" width="15.81640625" customWidth="1"/>
    <col min="13064" max="13064" width="16.1796875" bestFit="1" customWidth="1"/>
    <col min="13065" max="13065" width="33.54296875" customWidth="1"/>
    <col min="13066" max="13066" width="13.7265625" bestFit="1" customWidth="1"/>
    <col min="13067" max="13067" width="17.26953125" bestFit="1" customWidth="1"/>
    <col min="13068" max="13068" width="13.26953125" customWidth="1"/>
    <col min="13069" max="13069" width="9.26953125" bestFit="1" customWidth="1"/>
    <col min="13070" max="13070" width="11.7265625" customWidth="1"/>
    <col min="13071" max="13312" width="9.1796875"/>
    <col min="13313" max="13313" width="7.453125" customWidth="1"/>
    <col min="13314" max="13314" width="27" customWidth="1"/>
    <col min="13315" max="13315" width="14.26953125" customWidth="1"/>
    <col min="13316" max="13316" width="1.1796875" customWidth="1"/>
    <col min="13317" max="13317" width="7.26953125" customWidth="1"/>
    <col min="13318" max="13318" width="25.453125" customWidth="1"/>
    <col min="13319" max="13319" width="15.81640625" customWidth="1"/>
    <col min="13320" max="13320" width="16.1796875" bestFit="1" customWidth="1"/>
    <col min="13321" max="13321" width="33.54296875" customWidth="1"/>
    <col min="13322" max="13322" width="13.7265625" bestFit="1" customWidth="1"/>
    <col min="13323" max="13323" width="17.26953125" bestFit="1" customWidth="1"/>
    <col min="13324" max="13324" width="13.26953125" customWidth="1"/>
    <col min="13325" max="13325" width="9.26953125" bestFit="1" customWidth="1"/>
    <col min="13326" max="13326" width="11.7265625" customWidth="1"/>
    <col min="13327" max="13568" width="9.1796875"/>
    <col min="13569" max="13569" width="7.453125" customWidth="1"/>
    <col min="13570" max="13570" width="27" customWidth="1"/>
    <col min="13571" max="13571" width="14.26953125" customWidth="1"/>
    <col min="13572" max="13572" width="1.1796875" customWidth="1"/>
    <col min="13573" max="13573" width="7.26953125" customWidth="1"/>
    <col min="13574" max="13574" width="25.453125" customWidth="1"/>
    <col min="13575" max="13575" width="15.81640625" customWidth="1"/>
    <col min="13576" max="13576" width="16.1796875" bestFit="1" customWidth="1"/>
    <col min="13577" max="13577" width="33.54296875" customWidth="1"/>
    <col min="13578" max="13578" width="13.7265625" bestFit="1" customWidth="1"/>
    <col min="13579" max="13579" width="17.26953125" bestFit="1" customWidth="1"/>
    <col min="13580" max="13580" width="13.26953125" customWidth="1"/>
    <col min="13581" max="13581" width="9.26953125" bestFit="1" customWidth="1"/>
    <col min="13582" max="13582" width="11.7265625" customWidth="1"/>
    <col min="13583" max="13824" width="9.1796875"/>
    <col min="13825" max="13825" width="7.453125" customWidth="1"/>
    <col min="13826" max="13826" width="27" customWidth="1"/>
    <col min="13827" max="13827" width="14.26953125" customWidth="1"/>
    <col min="13828" max="13828" width="1.1796875" customWidth="1"/>
    <col min="13829" max="13829" width="7.26953125" customWidth="1"/>
    <col min="13830" max="13830" width="25.453125" customWidth="1"/>
    <col min="13831" max="13831" width="15.81640625" customWidth="1"/>
    <col min="13832" max="13832" width="16.1796875" bestFit="1" customWidth="1"/>
    <col min="13833" max="13833" width="33.54296875" customWidth="1"/>
    <col min="13834" max="13834" width="13.7265625" bestFit="1" customWidth="1"/>
    <col min="13835" max="13835" width="17.26953125" bestFit="1" customWidth="1"/>
    <col min="13836" max="13836" width="13.26953125" customWidth="1"/>
    <col min="13837" max="13837" width="9.26953125" bestFit="1" customWidth="1"/>
    <col min="13838" max="13838" width="11.7265625" customWidth="1"/>
    <col min="13839" max="14080" width="9.1796875"/>
    <col min="14081" max="14081" width="7.453125" customWidth="1"/>
    <col min="14082" max="14082" width="27" customWidth="1"/>
    <col min="14083" max="14083" width="14.26953125" customWidth="1"/>
    <col min="14084" max="14084" width="1.1796875" customWidth="1"/>
    <col min="14085" max="14085" width="7.26953125" customWidth="1"/>
    <col min="14086" max="14086" width="25.453125" customWidth="1"/>
    <col min="14087" max="14087" width="15.81640625" customWidth="1"/>
    <col min="14088" max="14088" width="16.1796875" bestFit="1" customWidth="1"/>
    <col min="14089" max="14089" width="33.54296875" customWidth="1"/>
    <col min="14090" max="14090" width="13.7265625" bestFit="1" customWidth="1"/>
    <col min="14091" max="14091" width="17.26953125" bestFit="1" customWidth="1"/>
    <col min="14092" max="14092" width="13.26953125" customWidth="1"/>
    <col min="14093" max="14093" width="9.26953125" bestFit="1" customWidth="1"/>
    <col min="14094" max="14094" width="11.7265625" customWidth="1"/>
    <col min="14095" max="14336" width="9.1796875"/>
    <col min="14337" max="14337" width="7.453125" customWidth="1"/>
    <col min="14338" max="14338" width="27" customWidth="1"/>
    <col min="14339" max="14339" width="14.26953125" customWidth="1"/>
    <col min="14340" max="14340" width="1.1796875" customWidth="1"/>
    <col min="14341" max="14341" width="7.26953125" customWidth="1"/>
    <col min="14342" max="14342" width="25.453125" customWidth="1"/>
    <col min="14343" max="14343" width="15.81640625" customWidth="1"/>
    <col min="14344" max="14344" width="16.1796875" bestFit="1" customWidth="1"/>
    <col min="14345" max="14345" width="33.54296875" customWidth="1"/>
    <col min="14346" max="14346" width="13.7265625" bestFit="1" customWidth="1"/>
    <col min="14347" max="14347" width="17.26953125" bestFit="1" customWidth="1"/>
    <col min="14348" max="14348" width="13.26953125" customWidth="1"/>
    <col min="14349" max="14349" width="9.26953125" bestFit="1" customWidth="1"/>
    <col min="14350" max="14350" width="11.7265625" customWidth="1"/>
    <col min="14351" max="14592" width="9.1796875"/>
    <col min="14593" max="14593" width="7.453125" customWidth="1"/>
    <col min="14594" max="14594" width="27" customWidth="1"/>
    <col min="14595" max="14595" width="14.26953125" customWidth="1"/>
    <col min="14596" max="14596" width="1.1796875" customWidth="1"/>
    <col min="14597" max="14597" width="7.26953125" customWidth="1"/>
    <col min="14598" max="14598" width="25.453125" customWidth="1"/>
    <col min="14599" max="14599" width="15.81640625" customWidth="1"/>
    <col min="14600" max="14600" width="16.1796875" bestFit="1" customWidth="1"/>
    <col min="14601" max="14601" width="33.54296875" customWidth="1"/>
    <col min="14602" max="14602" width="13.7265625" bestFit="1" customWidth="1"/>
    <col min="14603" max="14603" width="17.26953125" bestFit="1" customWidth="1"/>
    <col min="14604" max="14604" width="13.26953125" customWidth="1"/>
    <col min="14605" max="14605" width="9.26953125" bestFit="1" customWidth="1"/>
    <col min="14606" max="14606" width="11.7265625" customWidth="1"/>
    <col min="14607" max="14848" width="9.1796875"/>
    <col min="14849" max="14849" width="7.453125" customWidth="1"/>
    <col min="14850" max="14850" width="27" customWidth="1"/>
    <col min="14851" max="14851" width="14.26953125" customWidth="1"/>
    <col min="14852" max="14852" width="1.1796875" customWidth="1"/>
    <col min="14853" max="14853" width="7.26953125" customWidth="1"/>
    <col min="14854" max="14854" width="25.453125" customWidth="1"/>
    <col min="14855" max="14855" width="15.81640625" customWidth="1"/>
    <col min="14856" max="14856" width="16.1796875" bestFit="1" customWidth="1"/>
    <col min="14857" max="14857" width="33.54296875" customWidth="1"/>
    <col min="14858" max="14858" width="13.7265625" bestFit="1" customWidth="1"/>
    <col min="14859" max="14859" width="17.26953125" bestFit="1" customWidth="1"/>
    <col min="14860" max="14860" width="13.26953125" customWidth="1"/>
    <col min="14861" max="14861" width="9.26953125" bestFit="1" customWidth="1"/>
    <col min="14862" max="14862" width="11.7265625" customWidth="1"/>
    <col min="14863" max="15104" width="9.1796875"/>
    <col min="15105" max="15105" width="7.453125" customWidth="1"/>
    <col min="15106" max="15106" width="27" customWidth="1"/>
    <col min="15107" max="15107" width="14.26953125" customWidth="1"/>
    <col min="15108" max="15108" width="1.1796875" customWidth="1"/>
    <col min="15109" max="15109" width="7.26953125" customWidth="1"/>
    <col min="15110" max="15110" width="25.453125" customWidth="1"/>
    <col min="15111" max="15111" width="15.81640625" customWidth="1"/>
    <col min="15112" max="15112" width="16.1796875" bestFit="1" customWidth="1"/>
    <col min="15113" max="15113" width="33.54296875" customWidth="1"/>
    <col min="15114" max="15114" width="13.7265625" bestFit="1" customWidth="1"/>
    <col min="15115" max="15115" width="17.26953125" bestFit="1" customWidth="1"/>
    <col min="15116" max="15116" width="13.26953125" customWidth="1"/>
    <col min="15117" max="15117" width="9.26953125" bestFit="1" customWidth="1"/>
    <col min="15118" max="15118" width="11.7265625" customWidth="1"/>
    <col min="15119" max="15360" width="9.1796875"/>
    <col min="15361" max="15361" width="7.453125" customWidth="1"/>
    <col min="15362" max="15362" width="27" customWidth="1"/>
    <col min="15363" max="15363" width="14.26953125" customWidth="1"/>
    <col min="15364" max="15364" width="1.1796875" customWidth="1"/>
    <col min="15365" max="15365" width="7.26953125" customWidth="1"/>
    <col min="15366" max="15366" width="25.453125" customWidth="1"/>
    <col min="15367" max="15367" width="15.81640625" customWidth="1"/>
    <col min="15368" max="15368" width="16.1796875" bestFit="1" customWidth="1"/>
    <col min="15369" max="15369" width="33.54296875" customWidth="1"/>
    <col min="15370" max="15370" width="13.7265625" bestFit="1" customWidth="1"/>
    <col min="15371" max="15371" width="17.26953125" bestFit="1" customWidth="1"/>
    <col min="15372" max="15372" width="13.26953125" customWidth="1"/>
    <col min="15373" max="15373" width="9.26953125" bestFit="1" customWidth="1"/>
    <col min="15374" max="15374" width="11.7265625" customWidth="1"/>
    <col min="15375" max="15616" width="9.1796875"/>
    <col min="15617" max="15617" width="7.453125" customWidth="1"/>
    <col min="15618" max="15618" width="27" customWidth="1"/>
    <col min="15619" max="15619" width="14.26953125" customWidth="1"/>
    <col min="15620" max="15620" width="1.1796875" customWidth="1"/>
    <col min="15621" max="15621" width="7.26953125" customWidth="1"/>
    <col min="15622" max="15622" width="25.453125" customWidth="1"/>
    <col min="15623" max="15623" width="15.81640625" customWidth="1"/>
    <col min="15624" max="15624" width="16.1796875" bestFit="1" customWidth="1"/>
    <col min="15625" max="15625" width="33.54296875" customWidth="1"/>
    <col min="15626" max="15626" width="13.7265625" bestFit="1" customWidth="1"/>
    <col min="15627" max="15627" width="17.26953125" bestFit="1" customWidth="1"/>
    <col min="15628" max="15628" width="13.26953125" customWidth="1"/>
    <col min="15629" max="15629" width="9.26953125" bestFit="1" customWidth="1"/>
    <col min="15630" max="15630" width="11.7265625" customWidth="1"/>
    <col min="15631" max="15872" width="9.1796875"/>
    <col min="15873" max="15873" width="7.453125" customWidth="1"/>
    <col min="15874" max="15874" width="27" customWidth="1"/>
    <col min="15875" max="15875" width="14.26953125" customWidth="1"/>
    <col min="15876" max="15876" width="1.1796875" customWidth="1"/>
    <col min="15877" max="15877" width="7.26953125" customWidth="1"/>
    <col min="15878" max="15878" width="25.453125" customWidth="1"/>
    <col min="15879" max="15879" width="15.81640625" customWidth="1"/>
    <col min="15880" max="15880" width="16.1796875" bestFit="1" customWidth="1"/>
    <col min="15881" max="15881" width="33.54296875" customWidth="1"/>
    <col min="15882" max="15882" width="13.7265625" bestFit="1" customWidth="1"/>
    <col min="15883" max="15883" width="17.26953125" bestFit="1" customWidth="1"/>
    <col min="15884" max="15884" width="13.26953125" customWidth="1"/>
    <col min="15885" max="15885" width="9.26953125" bestFit="1" customWidth="1"/>
    <col min="15886" max="15886" width="11.7265625" customWidth="1"/>
    <col min="15887" max="16128" width="9.1796875"/>
    <col min="16129" max="16129" width="7.453125" customWidth="1"/>
    <col min="16130" max="16130" width="27" customWidth="1"/>
    <col min="16131" max="16131" width="14.26953125" customWidth="1"/>
    <col min="16132" max="16132" width="1.1796875" customWidth="1"/>
    <col min="16133" max="16133" width="7.26953125" customWidth="1"/>
    <col min="16134" max="16134" width="25.453125" customWidth="1"/>
    <col min="16135" max="16135" width="15.81640625" customWidth="1"/>
    <col min="16136" max="16136" width="16.1796875" bestFit="1" customWidth="1"/>
    <col min="16137" max="16137" width="33.54296875" customWidth="1"/>
    <col min="16138" max="16138" width="13.7265625" bestFit="1" customWidth="1"/>
    <col min="16139" max="16139" width="17.26953125" bestFit="1" customWidth="1"/>
    <col min="16140" max="16140" width="13.26953125" customWidth="1"/>
    <col min="16141" max="16141" width="9.26953125" bestFit="1" customWidth="1"/>
    <col min="16142" max="16142" width="11.7265625" customWidth="1"/>
    <col min="16143" max="16384" width="9.1796875"/>
  </cols>
  <sheetData>
    <row r="1" spans="1:14" x14ac:dyDescent="0.35">
      <c r="A1" s="734" t="s">
        <v>119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9"/>
      <c r="M1" s="79"/>
      <c r="N1" s="79"/>
    </row>
    <row r="2" spans="1:14" x14ac:dyDescent="0.35">
      <c r="A2" s="734" t="s">
        <v>207</v>
      </c>
      <c r="B2" s="734"/>
      <c r="C2" s="734"/>
      <c r="D2" s="734"/>
      <c r="E2" s="734"/>
      <c r="F2" s="734"/>
      <c r="G2" s="734"/>
      <c r="H2" s="734"/>
      <c r="I2" s="734"/>
      <c r="J2" s="734"/>
      <c r="K2" s="734"/>
      <c r="L2" s="79"/>
      <c r="M2" s="79"/>
      <c r="N2" s="79"/>
    </row>
    <row r="3" spans="1:14" x14ac:dyDescent="0.35">
      <c r="A3" s="734" t="s">
        <v>250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9"/>
      <c r="M3" s="79"/>
      <c r="N3" s="79"/>
    </row>
    <row r="4" spans="1:14" x14ac:dyDescent="0.35">
      <c r="A4" s="734" t="s">
        <v>490</v>
      </c>
      <c r="B4" s="734"/>
      <c r="C4" s="734"/>
      <c r="D4" s="734"/>
      <c r="E4" s="734"/>
      <c r="F4" s="734"/>
      <c r="G4" s="734"/>
      <c r="H4" s="734"/>
      <c r="I4" s="734"/>
      <c r="J4" s="734"/>
      <c r="K4" s="734"/>
      <c r="L4" s="79"/>
      <c r="M4" s="79"/>
      <c r="N4" s="79"/>
    </row>
    <row r="5" spans="1:14" x14ac:dyDescent="0.35">
      <c r="A5" s="734"/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9"/>
      <c r="M5" s="79"/>
      <c r="N5" s="79"/>
    </row>
    <row r="6" spans="1:14" x14ac:dyDescent="0.35">
      <c r="B6" s="208"/>
      <c r="C6" s="208"/>
      <c r="D6" s="208"/>
      <c r="E6" s="208"/>
      <c r="H6" s="145"/>
      <c r="K6" s="79"/>
      <c r="L6" s="79"/>
      <c r="M6" s="79"/>
      <c r="N6" s="79"/>
    </row>
    <row r="7" spans="1:14" x14ac:dyDescent="0.35">
      <c r="A7" s="865" t="s">
        <v>251</v>
      </c>
      <c r="B7" s="866"/>
      <c r="C7" s="867"/>
      <c r="E7" s="868" t="s">
        <v>171</v>
      </c>
      <c r="F7" s="869"/>
      <c r="G7" s="870"/>
      <c r="H7" s="871" t="s">
        <v>252</v>
      </c>
      <c r="I7" s="874" t="s">
        <v>253</v>
      </c>
      <c r="J7" s="875"/>
      <c r="K7" s="876"/>
      <c r="L7" s="79"/>
      <c r="M7" s="79"/>
      <c r="N7" s="79"/>
    </row>
    <row r="8" spans="1:14" ht="15" customHeight="1" x14ac:dyDescent="0.35">
      <c r="A8" s="883" t="s">
        <v>172</v>
      </c>
      <c r="B8" s="883" t="s">
        <v>31</v>
      </c>
      <c r="C8" s="885" t="s">
        <v>491</v>
      </c>
      <c r="D8" s="146"/>
      <c r="E8" s="883" t="s">
        <v>172</v>
      </c>
      <c r="F8" s="883" t="s">
        <v>31</v>
      </c>
      <c r="G8" s="885" t="s">
        <v>491</v>
      </c>
      <c r="H8" s="872"/>
      <c r="I8" s="877"/>
      <c r="J8" s="878"/>
      <c r="K8" s="879"/>
      <c r="L8" s="82"/>
      <c r="M8" s="82"/>
      <c r="N8" s="82"/>
    </row>
    <row r="9" spans="1:14" ht="12.75" customHeight="1" x14ac:dyDescent="0.35">
      <c r="A9" s="884"/>
      <c r="B9" s="884"/>
      <c r="C9" s="886"/>
      <c r="D9" s="146"/>
      <c r="E9" s="884"/>
      <c r="F9" s="884"/>
      <c r="G9" s="886"/>
      <c r="H9" s="873"/>
      <c r="I9" s="880"/>
      <c r="J9" s="881"/>
      <c r="K9" s="882"/>
      <c r="L9" s="82"/>
      <c r="M9" s="82"/>
      <c r="N9" s="82"/>
    </row>
    <row r="10" spans="1:14" ht="12.75" customHeight="1" x14ac:dyDescent="0.35">
      <c r="A10" s="2"/>
      <c r="B10" s="84"/>
      <c r="C10" s="85"/>
      <c r="D10" s="147"/>
      <c r="E10" s="2"/>
      <c r="F10" s="84" t="s">
        <v>110</v>
      </c>
      <c r="G10" s="148"/>
      <c r="H10" s="149"/>
      <c r="I10" s="150"/>
      <c r="J10" s="151"/>
      <c r="K10" s="152"/>
      <c r="L10" s="86"/>
      <c r="M10" s="86"/>
      <c r="N10" s="86"/>
    </row>
    <row r="11" spans="1:14" x14ac:dyDescent="0.35">
      <c r="A11" s="2">
        <v>4</v>
      </c>
      <c r="B11" s="84" t="s">
        <v>93</v>
      </c>
      <c r="C11" s="85"/>
      <c r="D11" s="147"/>
      <c r="E11" s="25" t="s">
        <v>174</v>
      </c>
      <c r="F11" s="84" t="s">
        <v>93</v>
      </c>
      <c r="G11" s="148" t="s">
        <v>273</v>
      </c>
      <c r="H11" s="149"/>
      <c r="I11" s="150"/>
      <c r="J11" s="151"/>
      <c r="K11" s="152"/>
      <c r="L11" s="86"/>
      <c r="M11" s="86"/>
      <c r="N11" s="86"/>
    </row>
    <row r="12" spans="1:14" x14ac:dyDescent="0.35">
      <c r="A12" s="235" t="s">
        <v>254</v>
      </c>
      <c r="B12" s="84" t="s">
        <v>163</v>
      </c>
      <c r="C12" s="85"/>
      <c r="D12" s="147"/>
      <c r="E12" s="2" t="s">
        <v>175</v>
      </c>
      <c r="F12" s="84" t="s">
        <v>163</v>
      </c>
      <c r="G12" s="148"/>
      <c r="H12" s="149"/>
      <c r="I12" s="150"/>
      <c r="J12" s="151"/>
      <c r="K12" s="152"/>
      <c r="L12" s="86"/>
      <c r="M12" s="86"/>
      <c r="N12" s="86"/>
    </row>
    <row r="13" spans="1:14" x14ac:dyDescent="0.35">
      <c r="A13" s="235" t="s">
        <v>255</v>
      </c>
      <c r="B13" s="89" t="s">
        <v>8</v>
      </c>
      <c r="C13" s="87"/>
      <c r="D13" s="153"/>
      <c r="E13" s="2" t="s">
        <v>176</v>
      </c>
      <c r="F13" s="89" t="s">
        <v>177</v>
      </c>
      <c r="G13" s="148"/>
      <c r="H13" s="149"/>
      <c r="I13" s="150"/>
      <c r="J13" s="151"/>
      <c r="K13" s="154"/>
      <c r="L13" s="88"/>
      <c r="M13" s="88"/>
      <c r="N13" s="88"/>
    </row>
    <row r="14" spans="1:14" x14ac:dyDescent="0.35">
      <c r="A14" s="235" t="s">
        <v>256</v>
      </c>
      <c r="B14" s="89" t="s">
        <v>9</v>
      </c>
      <c r="C14" s="87">
        <v>0</v>
      </c>
      <c r="D14" s="153"/>
      <c r="E14" s="2" t="s">
        <v>178</v>
      </c>
      <c r="F14" s="89" t="s">
        <v>179</v>
      </c>
      <c r="G14" s="155"/>
      <c r="H14" s="156"/>
      <c r="I14" s="157"/>
      <c r="J14" s="158"/>
      <c r="K14" s="154"/>
      <c r="L14" s="88"/>
      <c r="M14" s="88"/>
      <c r="N14" s="88"/>
    </row>
    <row r="15" spans="1:14" ht="26" x14ac:dyDescent="0.35">
      <c r="A15" s="236" t="s">
        <v>257</v>
      </c>
      <c r="B15" s="89" t="s">
        <v>258</v>
      </c>
      <c r="C15" s="87">
        <v>0</v>
      </c>
      <c r="D15" s="153"/>
      <c r="E15" s="234" t="s">
        <v>180</v>
      </c>
      <c r="F15" s="98" t="s">
        <v>181</v>
      </c>
      <c r="G15" s="155">
        <v>0</v>
      </c>
      <c r="H15" s="156"/>
      <c r="I15" s="157"/>
      <c r="J15" s="158"/>
      <c r="K15" s="154"/>
      <c r="L15" s="88"/>
      <c r="M15" s="88"/>
      <c r="N15" s="88"/>
    </row>
    <row r="16" spans="1:14" x14ac:dyDescent="0.35">
      <c r="A16" s="235" t="s">
        <v>259</v>
      </c>
      <c r="B16" s="89" t="s">
        <v>164</v>
      </c>
      <c r="C16" s="87">
        <v>0</v>
      </c>
      <c r="D16" s="153"/>
      <c r="E16" s="2" t="s">
        <v>182</v>
      </c>
      <c r="F16" s="89" t="s">
        <v>183</v>
      </c>
      <c r="G16" s="155">
        <v>0</v>
      </c>
      <c r="H16" s="156"/>
      <c r="I16" s="157"/>
      <c r="J16" s="158"/>
      <c r="K16" s="154"/>
      <c r="L16" s="88"/>
      <c r="M16" s="88"/>
      <c r="N16" s="88"/>
    </row>
    <row r="17" spans="1:14" x14ac:dyDescent="0.35">
      <c r="A17" s="2"/>
      <c r="B17" s="92" t="s">
        <v>111</v>
      </c>
      <c r="C17" s="93">
        <f>SUM(C14:C16)</f>
        <v>0</v>
      </c>
      <c r="D17" s="159"/>
      <c r="E17" s="2"/>
      <c r="F17" s="92" t="s">
        <v>111</v>
      </c>
      <c r="G17" s="155">
        <v>0</v>
      </c>
      <c r="H17" s="160"/>
      <c r="I17" s="161"/>
      <c r="J17" s="162"/>
      <c r="K17" s="163"/>
      <c r="L17" s="95"/>
      <c r="M17" s="88"/>
      <c r="N17" s="88"/>
    </row>
    <row r="18" spans="1:14" ht="12.75" customHeight="1" x14ac:dyDescent="0.35">
      <c r="A18" s="2"/>
      <c r="B18" s="92" t="s">
        <v>165</v>
      </c>
      <c r="C18" s="93">
        <f>C17</f>
        <v>0</v>
      </c>
      <c r="D18" s="159"/>
      <c r="E18" s="2"/>
      <c r="F18" s="92" t="s">
        <v>165</v>
      </c>
      <c r="G18" s="155">
        <f>G17</f>
        <v>0</v>
      </c>
      <c r="H18" s="149"/>
      <c r="I18" s="150"/>
      <c r="J18" s="151"/>
      <c r="K18" s="154"/>
      <c r="L18" s="88"/>
      <c r="M18" s="88"/>
      <c r="N18" s="88"/>
    </row>
    <row r="19" spans="1:14" x14ac:dyDescent="0.35">
      <c r="A19" s="2">
        <v>5</v>
      </c>
      <c r="B19" s="84" t="s">
        <v>98</v>
      </c>
      <c r="C19" s="87"/>
      <c r="D19" s="153"/>
      <c r="E19" s="2">
        <v>9</v>
      </c>
      <c r="F19" s="84" t="s">
        <v>112</v>
      </c>
      <c r="G19" s="155"/>
      <c r="H19" s="149"/>
      <c r="I19" s="150"/>
      <c r="J19" s="151"/>
      <c r="K19" s="163"/>
      <c r="L19" s="95"/>
      <c r="M19" s="96"/>
      <c r="N19" s="95"/>
    </row>
    <row r="20" spans="1:14" x14ac:dyDescent="0.35">
      <c r="A20" s="235" t="s">
        <v>260</v>
      </c>
      <c r="B20" s="84" t="s">
        <v>99</v>
      </c>
      <c r="C20" s="87"/>
      <c r="D20" s="153"/>
      <c r="E20" s="2" t="s">
        <v>184</v>
      </c>
      <c r="F20" s="84" t="s">
        <v>185</v>
      </c>
      <c r="G20" s="155"/>
      <c r="H20" s="156"/>
      <c r="I20" s="157"/>
      <c r="J20" s="158"/>
      <c r="K20" s="154"/>
      <c r="L20" s="88"/>
      <c r="M20" s="96"/>
      <c r="N20" s="95"/>
    </row>
    <row r="21" spans="1:14" x14ac:dyDescent="0.35">
      <c r="A21" s="174" t="s">
        <v>261</v>
      </c>
      <c r="B21" s="164" t="s">
        <v>47</v>
      </c>
      <c r="C21" s="365">
        <v>11599580403</v>
      </c>
      <c r="D21" s="153"/>
      <c r="E21" s="166" t="s">
        <v>186</v>
      </c>
      <c r="F21" s="164" t="s">
        <v>187</v>
      </c>
      <c r="G21" s="165">
        <v>11599580403</v>
      </c>
      <c r="H21" s="167">
        <f>G21-C21</f>
        <v>0</v>
      </c>
      <c r="I21" s="887"/>
      <c r="J21" s="888"/>
      <c r="K21" s="210"/>
      <c r="L21" s="95"/>
      <c r="M21" s="96"/>
      <c r="N21" s="95"/>
    </row>
    <row r="22" spans="1:14" ht="29.25" hidden="1" customHeight="1" x14ac:dyDescent="0.35">
      <c r="A22" s="176"/>
      <c r="B22" s="168"/>
      <c r="C22" s="165"/>
      <c r="D22" s="153"/>
      <c r="E22" s="169"/>
      <c r="F22" s="168"/>
      <c r="G22" s="170"/>
      <c r="H22" s="171"/>
      <c r="I22" s="889"/>
      <c r="J22" s="890"/>
      <c r="K22" s="211"/>
      <c r="L22" s="95"/>
      <c r="M22" s="96"/>
      <c r="N22" s="95"/>
    </row>
    <row r="23" spans="1:14" ht="30" hidden="1" customHeight="1" x14ac:dyDescent="0.35">
      <c r="A23" s="176"/>
      <c r="B23" s="168"/>
      <c r="C23" s="165"/>
      <c r="D23" s="153"/>
      <c r="E23" s="169"/>
      <c r="F23" s="168"/>
      <c r="G23" s="170"/>
      <c r="H23" s="171"/>
      <c r="I23" s="889"/>
      <c r="J23" s="890"/>
      <c r="K23" s="211"/>
      <c r="L23" s="95"/>
      <c r="M23" s="96"/>
      <c r="N23" s="95"/>
    </row>
    <row r="24" spans="1:14" hidden="1" x14ac:dyDescent="0.35">
      <c r="A24" s="176"/>
      <c r="B24" s="168"/>
      <c r="C24" s="165"/>
      <c r="D24" s="153"/>
      <c r="E24" s="169"/>
      <c r="F24" s="168"/>
      <c r="G24" s="170"/>
      <c r="H24" s="171"/>
      <c r="I24" s="212"/>
      <c r="J24" s="213"/>
      <c r="K24" s="209"/>
      <c r="L24" s="95"/>
      <c r="M24" s="96"/>
      <c r="N24" s="95"/>
    </row>
    <row r="25" spans="1:14" x14ac:dyDescent="0.35">
      <c r="A25" s="176"/>
      <c r="B25" s="168"/>
      <c r="C25" s="165"/>
      <c r="D25" s="153"/>
      <c r="E25" s="169"/>
      <c r="F25" s="168"/>
      <c r="G25" s="170"/>
      <c r="H25" s="171"/>
      <c r="I25" s="230"/>
      <c r="J25" s="231"/>
      <c r="K25" s="172"/>
      <c r="L25" s="95"/>
      <c r="M25" s="96"/>
      <c r="N25" s="95"/>
    </row>
    <row r="26" spans="1:14" ht="15" customHeight="1" x14ac:dyDescent="0.35">
      <c r="A26" s="174" t="s">
        <v>262</v>
      </c>
      <c r="B26" s="164" t="s">
        <v>17</v>
      </c>
      <c r="C26" s="361">
        <v>9198533818.7999992</v>
      </c>
      <c r="D26" s="153"/>
      <c r="E26" s="174" t="s">
        <v>188</v>
      </c>
      <c r="F26" s="164" t="s">
        <v>189</v>
      </c>
      <c r="G26" s="175">
        <v>9205209400.7999992</v>
      </c>
      <c r="H26" s="354">
        <f>G26-C26</f>
        <v>6675582</v>
      </c>
      <c r="I26" s="891" t="s">
        <v>392</v>
      </c>
      <c r="J26" s="892"/>
      <c r="K26" s="318">
        <v>703750</v>
      </c>
      <c r="L26" s="88"/>
      <c r="M26" s="96"/>
      <c r="N26" s="95"/>
    </row>
    <row r="27" spans="1:14" hidden="1" x14ac:dyDescent="0.35">
      <c r="A27" s="176"/>
      <c r="B27" s="168"/>
      <c r="C27" s="165"/>
      <c r="D27" s="153"/>
      <c r="E27" s="176"/>
      <c r="F27" s="168"/>
      <c r="G27" s="177"/>
      <c r="H27" s="171"/>
      <c r="I27" s="373"/>
      <c r="J27" s="374"/>
      <c r="K27" s="319"/>
      <c r="L27" s="88"/>
      <c r="M27" s="96"/>
      <c r="N27" s="95"/>
    </row>
    <row r="28" spans="1:14" hidden="1" x14ac:dyDescent="0.35">
      <c r="A28" s="176"/>
      <c r="B28" s="168"/>
      <c r="C28" s="165"/>
      <c r="D28" s="153"/>
      <c r="E28" s="176"/>
      <c r="F28" s="168"/>
      <c r="G28" s="177"/>
      <c r="H28" s="171"/>
      <c r="I28" s="375"/>
      <c r="J28" s="374"/>
      <c r="K28" s="319"/>
      <c r="L28" s="88"/>
      <c r="M28" s="96"/>
      <c r="N28" s="95"/>
    </row>
    <row r="29" spans="1:14" hidden="1" x14ac:dyDescent="0.35">
      <c r="A29" s="176"/>
      <c r="B29" s="168"/>
      <c r="C29" s="165"/>
      <c r="D29" s="153"/>
      <c r="E29" s="176"/>
      <c r="F29" s="168"/>
      <c r="G29" s="177"/>
      <c r="H29" s="171"/>
      <c r="I29" s="373"/>
      <c r="J29" s="374"/>
      <c r="K29" s="320"/>
      <c r="L29" s="88"/>
      <c r="M29" s="96"/>
      <c r="N29" s="95"/>
    </row>
    <row r="30" spans="1:14" hidden="1" x14ac:dyDescent="0.35">
      <c r="A30" s="176"/>
      <c r="B30" s="168"/>
      <c r="C30" s="165"/>
      <c r="D30" s="153"/>
      <c r="E30" s="176"/>
      <c r="F30" s="168"/>
      <c r="G30" s="177"/>
      <c r="H30" s="171"/>
      <c r="I30" s="373"/>
      <c r="J30" s="374"/>
      <c r="K30" s="319"/>
      <c r="L30" s="88"/>
      <c r="M30" s="96"/>
      <c r="N30" s="95"/>
    </row>
    <row r="31" spans="1:14" hidden="1" x14ac:dyDescent="0.35">
      <c r="A31" s="176"/>
      <c r="B31" s="168"/>
      <c r="C31" s="165"/>
      <c r="D31" s="153"/>
      <c r="E31" s="176"/>
      <c r="F31" s="168"/>
      <c r="G31" s="177"/>
      <c r="H31" s="171"/>
      <c r="I31" s="373"/>
      <c r="J31" s="374"/>
      <c r="K31" s="319"/>
      <c r="L31" s="88"/>
      <c r="M31" s="96"/>
      <c r="N31" s="95"/>
    </row>
    <row r="32" spans="1:14" hidden="1" x14ac:dyDescent="0.35">
      <c r="A32" s="176"/>
      <c r="B32" s="168"/>
      <c r="C32" s="165"/>
      <c r="D32" s="153"/>
      <c r="E32" s="176"/>
      <c r="F32" s="168"/>
      <c r="G32" s="177"/>
      <c r="H32" s="171"/>
      <c r="I32" s="373"/>
      <c r="J32" s="374"/>
      <c r="K32" s="319"/>
      <c r="L32" s="88"/>
      <c r="M32" s="96"/>
      <c r="N32" s="95"/>
    </row>
    <row r="33" spans="1:14" hidden="1" x14ac:dyDescent="0.35">
      <c r="A33" s="176"/>
      <c r="B33" s="168"/>
      <c r="C33" s="165"/>
      <c r="D33" s="153"/>
      <c r="E33" s="176"/>
      <c r="F33" s="168"/>
      <c r="G33" s="177"/>
      <c r="H33" s="171"/>
      <c r="I33" s="376"/>
      <c r="J33" s="374"/>
      <c r="K33" s="319"/>
      <c r="L33" s="88"/>
      <c r="M33" s="96"/>
      <c r="N33" s="95"/>
    </row>
    <row r="34" spans="1:14" hidden="1" x14ac:dyDescent="0.35">
      <c r="A34" s="176"/>
      <c r="B34" s="168"/>
      <c r="C34" s="165"/>
      <c r="D34" s="153"/>
      <c r="E34" s="176"/>
      <c r="F34" s="168"/>
      <c r="G34" s="177"/>
      <c r="H34" s="171"/>
      <c r="I34" s="375"/>
      <c r="J34" s="374"/>
      <c r="K34" s="319"/>
      <c r="L34" s="88"/>
      <c r="M34" s="96"/>
      <c r="N34" s="95"/>
    </row>
    <row r="35" spans="1:14" hidden="1" x14ac:dyDescent="0.35">
      <c r="A35" s="176"/>
      <c r="B35" s="168"/>
      <c r="C35" s="165"/>
      <c r="D35" s="153"/>
      <c r="E35" s="176"/>
      <c r="F35" s="168"/>
      <c r="G35" s="177"/>
      <c r="H35" s="171"/>
      <c r="I35" s="373"/>
      <c r="J35" s="374"/>
      <c r="K35" s="320"/>
      <c r="L35" s="88"/>
      <c r="M35" s="96"/>
      <c r="N35" s="95"/>
    </row>
    <row r="36" spans="1:14" hidden="1" x14ac:dyDescent="0.35">
      <c r="A36" s="176"/>
      <c r="B36" s="168"/>
      <c r="C36" s="165"/>
      <c r="D36" s="153"/>
      <c r="E36" s="176"/>
      <c r="F36" s="178"/>
      <c r="G36" s="177"/>
      <c r="H36" s="171"/>
      <c r="I36" s="376"/>
      <c r="J36" s="377"/>
      <c r="K36" s="319"/>
      <c r="L36" s="88"/>
      <c r="M36" s="96"/>
      <c r="N36" s="95"/>
    </row>
    <row r="37" spans="1:14" hidden="1" x14ac:dyDescent="0.35">
      <c r="A37" s="176"/>
      <c r="B37" s="168"/>
      <c r="C37" s="165"/>
      <c r="D37" s="153"/>
      <c r="E37" s="176"/>
      <c r="F37" s="178"/>
      <c r="G37" s="177"/>
      <c r="H37" s="171"/>
      <c r="I37" s="376"/>
      <c r="J37" s="377"/>
      <c r="K37" s="319"/>
      <c r="L37" s="88"/>
      <c r="M37" s="96"/>
      <c r="N37" s="95"/>
    </row>
    <row r="38" spans="1:14" hidden="1" x14ac:dyDescent="0.35">
      <c r="A38" s="176"/>
      <c r="B38" s="168"/>
      <c r="C38" s="165"/>
      <c r="D38" s="153"/>
      <c r="E38" s="176"/>
      <c r="F38" s="178"/>
      <c r="G38" s="177"/>
      <c r="H38" s="171"/>
      <c r="I38" s="376"/>
      <c r="J38" s="377"/>
      <c r="K38" s="319"/>
      <c r="L38" s="88"/>
      <c r="M38" s="96"/>
      <c r="N38" s="95"/>
    </row>
    <row r="39" spans="1:14" hidden="1" x14ac:dyDescent="0.35">
      <c r="A39" s="176"/>
      <c r="B39" s="168"/>
      <c r="C39" s="165"/>
      <c r="D39" s="153"/>
      <c r="E39" s="176"/>
      <c r="F39" s="178"/>
      <c r="G39" s="177"/>
      <c r="H39" s="171"/>
      <c r="I39" s="378"/>
      <c r="J39" s="379"/>
      <c r="K39" s="319"/>
      <c r="L39" s="88"/>
      <c r="M39" s="96"/>
      <c r="N39" s="95"/>
    </row>
    <row r="40" spans="1:14" hidden="1" x14ac:dyDescent="0.35">
      <c r="A40" s="176"/>
      <c r="B40" s="168"/>
      <c r="C40" s="165"/>
      <c r="D40" s="153"/>
      <c r="E40" s="176"/>
      <c r="F40" s="178"/>
      <c r="G40" s="177"/>
      <c r="H40" s="171"/>
      <c r="I40" s="376"/>
      <c r="J40" s="374"/>
      <c r="K40" s="319"/>
      <c r="L40" s="88"/>
      <c r="M40" s="96"/>
      <c r="N40" s="95"/>
    </row>
    <row r="41" spans="1:14" hidden="1" x14ac:dyDescent="0.35">
      <c r="A41" s="176"/>
      <c r="B41" s="168"/>
      <c r="C41" s="165"/>
      <c r="D41" s="153"/>
      <c r="E41" s="176"/>
      <c r="F41" s="178"/>
      <c r="G41" s="177"/>
      <c r="H41" s="171"/>
      <c r="I41" s="378"/>
      <c r="J41" s="379"/>
      <c r="K41" s="319"/>
      <c r="L41" s="88"/>
      <c r="M41" s="96"/>
      <c r="N41" s="95"/>
    </row>
    <row r="42" spans="1:14" hidden="1" x14ac:dyDescent="0.35">
      <c r="A42" s="176"/>
      <c r="B42" s="168"/>
      <c r="C42" s="165"/>
      <c r="D42" s="153"/>
      <c r="E42" s="176"/>
      <c r="F42" s="178"/>
      <c r="G42" s="177"/>
      <c r="H42" s="171"/>
      <c r="I42" s="380"/>
      <c r="J42" s="379"/>
      <c r="K42" s="319"/>
      <c r="L42" s="88"/>
      <c r="M42" s="96"/>
      <c r="N42" s="95"/>
    </row>
    <row r="43" spans="1:14" hidden="1" x14ac:dyDescent="0.35">
      <c r="A43" s="176"/>
      <c r="B43" s="168"/>
      <c r="C43" s="165"/>
      <c r="D43" s="153"/>
      <c r="E43" s="176"/>
      <c r="F43" s="178"/>
      <c r="G43" s="177"/>
      <c r="H43" s="171"/>
      <c r="I43" s="373"/>
      <c r="J43" s="379"/>
      <c r="K43" s="319"/>
      <c r="L43" s="88"/>
      <c r="M43" s="96"/>
      <c r="N43" s="95"/>
    </row>
    <row r="44" spans="1:14" hidden="1" x14ac:dyDescent="0.35">
      <c r="A44" s="176"/>
      <c r="B44" s="168"/>
      <c r="C44" s="165"/>
      <c r="D44" s="153"/>
      <c r="E44" s="176"/>
      <c r="F44" s="178"/>
      <c r="G44" s="177"/>
      <c r="H44" s="171"/>
      <c r="I44" s="373"/>
      <c r="J44" s="374"/>
      <c r="K44" s="319"/>
      <c r="L44" s="88"/>
      <c r="M44" s="96"/>
      <c r="N44" s="95"/>
    </row>
    <row r="45" spans="1:14" hidden="1" x14ac:dyDescent="0.35">
      <c r="A45" s="176"/>
      <c r="B45" s="168"/>
      <c r="C45" s="165"/>
      <c r="D45" s="153"/>
      <c r="E45" s="176"/>
      <c r="F45" s="178"/>
      <c r="G45" s="177"/>
      <c r="H45" s="171"/>
      <c r="I45" s="373"/>
      <c r="J45" s="374"/>
      <c r="K45" s="319"/>
      <c r="L45" s="88"/>
      <c r="M45" s="96"/>
      <c r="N45" s="95"/>
    </row>
    <row r="46" spans="1:14" hidden="1" x14ac:dyDescent="0.35">
      <c r="A46" s="176"/>
      <c r="B46" s="168"/>
      <c r="C46" s="165"/>
      <c r="D46" s="153"/>
      <c r="E46" s="176"/>
      <c r="F46" s="178"/>
      <c r="G46" s="177"/>
      <c r="H46" s="171"/>
      <c r="I46" s="373"/>
      <c r="J46" s="379"/>
      <c r="K46" s="320"/>
      <c r="L46" s="88"/>
      <c r="M46" s="96"/>
      <c r="N46" s="95"/>
    </row>
    <row r="47" spans="1:14" hidden="1" x14ac:dyDescent="0.35">
      <c r="A47" s="176"/>
      <c r="B47" s="168"/>
      <c r="C47" s="165"/>
      <c r="D47" s="153"/>
      <c r="E47" s="176"/>
      <c r="F47" s="168"/>
      <c r="G47" s="177"/>
      <c r="H47" s="171"/>
      <c r="I47" s="373"/>
      <c r="J47" s="379"/>
      <c r="K47" s="320"/>
      <c r="L47" s="88"/>
      <c r="M47" s="96"/>
      <c r="N47" s="95"/>
    </row>
    <row r="48" spans="1:14" hidden="1" x14ac:dyDescent="0.35">
      <c r="A48" s="176"/>
      <c r="B48" s="168"/>
      <c r="C48" s="165"/>
      <c r="D48" s="153"/>
      <c r="E48" s="176"/>
      <c r="F48" s="168"/>
      <c r="G48" s="177"/>
      <c r="H48" s="171"/>
      <c r="I48" s="375"/>
      <c r="J48" s="379"/>
      <c r="K48" s="320"/>
      <c r="L48" s="88"/>
      <c r="M48" s="96"/>
      <c r="N48" s="95"/>
    </row>
    <row r="49" spans="1:14" hidden="1" x14ac:dyDescent="0.35">
      <c r="A49" s="176"/>
      <c r="B49" s="168"/>
      <c r="C49" s="165"/>
      <c r="D49" s="153"/>
      <c r="E49" s="176"/>
      <c r="F49" s="168"/>
      <c r="G49" s="177"/>
      <c r="H49" s="171"/>
      <c r="I49" s="376"/>
      <c r="J49" s="374"/>
      <c r="K49" s="320"/>
      <c r="L49" s="88"/>
      <c r="M49" s="96"/>
      <c r="N49" s="95"/>
    </row>
    <row r="50" spans="1:14" hidden="1" x14ac:dyDescent="0.35">
      <c r="A50" s="176"/>
      <c r="B50" s="168"/>
      <c r="C50" s="165"/>
      <c r="D50" s="153"/>
      <c r="E50" s="176"/>
      <c r="F50" s="168"/>
      <c r="G50" s="177"/>
      <c r="H50" s="171"/>
      <c r="I50" s="373"/>
      <c r="J50" s="374"/>
      <c r="K50" s="320"/>
      <c r="L50" s="88"/>
      <c r="M50" s="96"/>
      <c r="N50" s="95"/>
    </row>
    <row r="51" spans="1:14" hidden="1" x14ac:dyDescent="0.35">
      <c r="A51" s="176"/>
      <c r="B51" s="168"/>
      <c r="C51" s="165"/>
      <c r="D51" s="153"/>
      <c r="E51" s="176"/>
      <c r="F51" s="168"/>
      <c r="G51" s="177"/>
      <c r="H51" s="171"/>
      <c r="I51" s="376"/>
      <c r="J51" s="374"/>
      <c r="K51" s="320"/>
      <c r="L51" s="88"/>
      <c r="M51" s="96"/>
      <c r="N51" s="95"/>
    </row>
    <row r="52" spans="1:14" hidden="1" x14ac:dyDescent="0.35">
      <c r="A52" s="176"/>
      <c r="B52" s="168"/>
      <c r="C52" s="165"/>
      <c r="D52" s="153"/>
      <c r="E52" s="176"/>
      <c r="F52" s="168"/>
      <c r="G52" s="177"/>
      <c r="H52" s="171"/>
      <c r="I52" s="381"/>
      <c r="J52" s="374"/>
      <c r="K52" s="320"/>
      <c r="L52" s="88"/>
      <c r="M52" s="96"/>
      <c r="N52" s="95"/>
    </row>
    <row r="53" spans="1:14" hidden="1" x14ac:dyDescent="0.35">
      <c r="A53" s="176"/>
      <c r="B53" s="168"/>
      <c r="C53" s="165"/>
      <c r="D53" s="153"/>
      <c r="E53" s="176"/>
      <c r="F53" s="168"/>
      <c r="G53" s="177"/>
      <c r="H53" s="171"/>
      <c r="I53" s="376"/>
      <c r="J53" s="374"/>
      <c r="K53" s="320"/>
      <c r="L53" s="88"/>
      <c r="M53" s="96"/>
      <c r="N53" s="95"/>
    </row>
    <row r="54" spans="1:14" hidden="1" x14ac:dyDescent="0.35">
      <c r="A54" s="176"/>
      <c r="B54" s="168"/>
      <c r="C54" s="165"/>
      <c r="D54" s="153"/>
      <c r="E54" s="176"/>
      <c r="F54" s="168"/>
      <c r="G54" s="177"/>
      <c r="H54" s="171"/>
      <c r="I54" s="381"/>
      <c r="J54" s="379"/>
      <c r="K54" s="320"/>
      <c r="L54" s="88"/>
      <c r="M54" s="96"/>
      <c r="N54" s="95"/>
    </row>
    <row r="55" spans="1:14" hidden="1" x14ac:dyDescent="0.35">
      <c r="A55" s="176"/>
      <c r="B55" s="168"/>
      <c r="C55" s="165"/>
      <c r="D55" s="153"/>
      <c r="E55" s="176"/>
      <c r="F55" s="168"/>
      <c r="G55" s="177"/>
      <c r="H55" s="171"/>
      <c r="I55" s="376"/>
      <c r="J55" s="374"/>
      <c r="K55" s="320"/>
      <c r="L55" s="88"/>
      <c r="M55" s="96"/>
      <c r="N55" s="95"/>
    </row>
    <row r="56" spans="1:14" ht="28.5" hidden="1" customHeight="1" x14ac:dyDescent="0.35">
      <c r="A56" s="176"/>
      <c r="B56" s="168"/>
      <c r="C56" s="165"/>
      <c r="D56" s="153"/>
      <c r="E56" s="176"/>
      <c r="F56" s="168"/>
      <c r="G56" s="177"/>
      <c r="H56" s="171"/>
      <c r="I56" s="381"/>
      <c r="J56" s="379"/>
      <c r="K56" s="320"/>
      <c r="L56" s="88"/>
      <c r="M56" s="96"/>
      <c r="N56" s="95"/>
    </row>
    <row r="57" spans="1:14" hidden="1" x14ac:dyDescent="0.35">
      <c r="A57" s="176"/>
      <c r="B57" s="168"/>
      <c r="C57" s="165"/>
      <c r="D57" s="153"/>
      <c r="E57" s="176"/>
      <c r="F57" s="168"/>
      <c r="G57" s="177"/>
      <c r="H57" s="171"/>
      <c r="I57" s="382"/>
      <c r="J57" s="379"/>
      <c r="K57" s="321"/>
      <c r="L57" s="88"/>
      <c r="M57" s="96"/>
      <c r="N57" s="95"/>
    </row>
    <row r="58" spans="1:14" hidden="1" x14ac:dyDescent="0.35">
      <c r="A58" s="176"/>
      <c r="B58" s="168"/>
      <c r="C58" s="165"/>
      <c r="D58" s="153"/>
      <c r="E58" s="176"/>
      <c r="F58" s="168"/>
      <c r="G58" s="177"/>
      <c r="H58" s="171"/>
      <c r="I58" s="373"/>
      <c r="J58" s="379"/>
      <c r="K58" s="320"/>
      <c r="L58" s="88"/>
      <c r="M58" s="96"/>
      <c r="N58" s="95"/>
    </row>
    <row r="59" spans="1:14" hidden="1" x14ac:dyDescent="0.35">
      <c r="A59" s="176"/>
      <c r="B59" s="168"/>
      <c r="C59" s="165"/>
      <c r="D59" s="153"/>
      <c r="E59" s="176"/>
      <c r="F59" s="168"/>
      <c r="G59" s="177"/>
      <c r="H59" s="171"/>
      <c r="I59" s="373"/>
      <c r="J59" s="379"/>
      <c r="K59" s="320"/>
      <c r="L59" s="88"/>
      <c r="M59" s="96"/>
      <c r="N59" s="95"/>
    </row>
    <row r="60" spans="1:14" hidden="1" x14ac:dyDescent="0.35">
      <c r="A60" s="176"/>
      <c r="B60" s="168"/>
      <c r="C60" s="165"/>
      <c r="D60" s="153"/>
      <c r="E60" s="176"/>
      <c r="F60" s="168"/>
      <c r="G60" s="177"/>
      <c r="H60" s="171"/>
      <c r="I60" s="373"/>
      <c r="J60" s="379"/>
      <c r="K60" s="320"/>
      <c r="L60" s="88"/>
      <c r="M60" s="96"/>
      <c r="N60" s="95"/>
    </row>
    <row r="61" spans="1:14" hidden="1" x14ac:dyDescent="0.35">
      <c r="A61" s="176"/>
      <c r="B61" s="168"/>
      <c r="C61" s="165"/>
      <c r="D61" s="153"/>
      <c r="E61" s="176"/>
      <c r="F61" s="168"/>
      <c r="G61" s="177"/>
      <c r="H61" s="171"/>
      <c r="I61" s="373"/>
      <c r="J61" s="379"/>
      <c r="K61" s="320"/>
      <c r="L61" s="88"/>
      <c r="M61" s="96"/>
      <c r="N61" s="95"/>
    </row>
    <row r="62" spans="1:14" hidden="1" x14ac:dyDescent="0.35">
      <c r="A62" s="176"/>
      <c r="B62" s="168"/>
      <c r="C62" s="165"/>
      <c r="D62" s="153"/>
      <c r="E62" s="176"/>
      <c r="F62" s="168"/>
      <c r="G62" s="177"/>
      <c r="H62" s="171"/>
      <c r="I62" s="373"/>
      <c r="J62" s="379"/>
      <c r="K62" s="320"/>
      <c r="L62" s="88"/>
      <c r="M62" s="96"/>
      <c r="N62" s="95"/>
    </row>
    <row r="63" spans="1:14" hidden="1" x14ac:dyDescent="0.35">
      <c r="A63" s="176"/>
      <c r="B63" s="168"/>
      <c r="C63" s="165"/>
      <c r="D63" s="153"/>
      <c r="E63" s="176"/>
      <c r="F63" s="168"/>
      <c r="G63" s="177"/>
      <c r="H63" s="171"/>
      <c r="I63" s="373"/>
      <c r="J63" s="379"/>
      <c r="K63" s="320"/>
      <c r="L63" s="88"/>
      <c r="M63" s="96"/>
      <c r="N63" s="95"/>
    </row>
    <row r="64" spans="1:14" hidden="1" x14ac:dyDescent="0.35">
      <c r="A64" s="176"/>
      <c r="B64" s="168"/>
      <c r="C64" s="165"/>
      <c r="D64" s="153"/>
      <c r="E64" s="176"/>
      <c r="F64" s="168"/>
      <c r="G64" s="177"/>
      <c r="H64" s="171"/>
      <c r="I64" s="373"/>
      <c r="J64" s="379"/>
      <c r="K64" s="320"/>
      <c r="L64" s="88"/>
      <c r="M64" s="96"/>
      <c r="N64" s="95"/>
    </row>
    <row r="65" spans="1:14" hidden="1" x14ac:dyDescent="0.35">
      <c r="A65" s="176"/>
      <c r="B65" s="168"/>
      <c r="C65" s="165"/>
      <c r="D65" s="153"/>
      <c r="E65" s="176"/>
      <c r="F65" s="168"/>
      <c r="G65" s="177"/>
      <c r="H65" s="171"/>
      <c r="I65" s="373"/>
      <c r="J65" s="379"/>
      <c r="K65" s="320"/>
      <c r="L65" s="88"/>
      <c r="M65" s="96"/>
      <c r="N65" s="95"/>
    </row>
    <row r="66" spans="1:14" hidden="1" x14ac:dyDescent="0.35">
      <c r="A66" s="176"/>
      <c r="B66" s="168"/>
      <c r="C66" s="165"/>
      <c r="D66" s="153"/>
      <c r="E66" s="176"/>
      <c r="F66" s="168"/>
      <c r="G66" s="177"/>
      <c r="H66" s="171"/>
      <c r="I66" s="373"/>
      <c r="J66" s="379"/>
      <c r="K66" s="320"/>
      <c r="L66" s="88"/>
      <c r="M66" s="96"/>
      <c r="N66" s="95"/>
    </row>
    <row r="67" spans="1:14" hidden="1" x14ac:dyDescent="0.35">
      <c r="A67" s="176"/>
      <c r="B67" s="168"/>
      <c r="C67" s="165"/>
      <c r="D67" s="153"/>
      <c r="E67" s="176"/>
      <c r="F67" s="168"/>
      <c r="G67" s="177"/>
      <c r="H67" s="171"/>
      <c r="I67" s="373"/>
      <c r="J67" s="379"/>
      <c r="K67" s="320"/>
      <c r="L67" s="88"/>
      <c r="M67" s="96"/>
      <c r="N67" s="95"/>
    </row>
    <row r="68" spans="1:14" ht="50.25" hidden="1" customHeight="1" x14ac:dyDescent="0.35">
      <c r="A68" s="176"/>
      <c r="B68" s="168"/>
      <c r="C68" s="165"/>
      <c r="D68" s="153"/>
      <c r="E68" s="176"/>
      <c r="F68" s="168"/>
      <c r="G68" s="177"/>
      <c r="H68" s="171"/>
      <c r="I68" s="381"/>
      <c r="J68" s="379"/>
      <c r="K68" s="320"/>
      <c r="L68" s="88"/>
      <c r="M68" s="96"/>
      <c r="N68" s="95"/>
    </row>
    <row r="69" spans="1:14" hidden="1" x14ac:dyDescent="0.35">
      <c r="A69" s="176"/>
      <c r="B69" s="168"/>
      <c r="C69" s="165"/>
      <c r="D69" s="153"/>
      <c r="E69" s="176"/>
      <c r="F69" s="168"/>
      <c r="G69" s="177"/>
      <c r="H69" s="171"/>
      <c r="I69" s="381"/>
      <c r="J69" s="379"/>
      <c r="K69" s="320"/>
      <c r="L69" s="88"/>
      <c r="M69" s="96"/>
      <c r="N69" s="95"/>
    </row>
    <row r="70" spans="1:14" hidden="1" x14ac:dyDescent="0.35">
      <c r="A70" s="176"/>
      <c r="B70" s="168"/>
      <c r="C70" s="165"/>
      <c r="D70" s="153"/>
      <c r="E70" s="176"/>
      <c r="F70" s="168"/>
      <c r="G70" s="177"/>
      <c r="H70" s="171"/>
      <c r="I70" s="381"/>
      <c r="J70" s="379"/>
      <c r="K70" s="320"/>
      <c r="L70" s="88"/>
      <c r="M70" s="96"/>
      <c r="N70" s="95"/>
    </row>
    <row r="71" spans="1:14" ht="45" hidden="1" customHeight="1" x14ac:dyDescent="0.35">
      <c r="A71" s="176"/>
      <c r="B71" s="168"/>
      <c r="C71" s="165"/>
      <c r="D71" s="153"/>
      <c r="E71" s="176"/>
      <c r="F71" s="168"/>
      <c r="G71" s="177"/>
      <c r="H71" s="171"/>
      <c r="I71" s="381"/>
      <c r="J71" s="379"/>
      <c r="K71" s="320"/>
      <c r="L71" s="88"/>
      <c r="M71" s="96"/>
      <c r="N71" s="95"/>
    </row>
    <row r="72" spans="1:14" hidden="1" x14ac:dyDescent="0.35">
      <c r="A72" s="176"/>
      <c r="B72" s="168"/>
      <c r="C72" s="165"/>
      <c r="D72" s="153"/>
      <c r="E72" s="176"/>
      <c r="F72" s="168"/>
      <c r="G72" s="177"/>
      <c r="H72" s="171"/>
      <c r="I72" s="381"/>
      <c r="J72" s="379"/>
      <c r="K72" s="320"/>
      <c r="L72" s="88"/>
      <c r="M72" s="96"/>
      <c r="N72" s="95"/>
    </row>
    <row r="73" spans="1:14" hidden="1" x14ac:dyDescent="0.35">
      <c r="A73" s="176"/>
      <c r="B73" s="168"/>
      <c r="C73" s="165"/>
      <c r="D73" s="153"/>
      <c r="E73" s="176"/>
      <c r="F73" s="168"/>
      <c r="G73" s="177"/>
      <c r="H73" s="171"/>
      <c r="I73" s="381"/>
      <c r="J73" s="379"/>
      <c r="K73" s="320"/>
      <c r="L73" s="88"/>
      <c r="M73" s="96"/>
      <c r="N73" s="95"/>
    </row>
    <row r="74" spans="1:14" ht="31.5" hidden="1" customHeight="1" x14ac:dyDescent="0.35">
      <c r="A74" s="176"/>
      <c r="B74" s="168"/>
      <c r="C74" s="165"/>
      <c r="D74" s="153"/>
      <c r="E74" s="176"/>
      <c r="F74" s="168"/>
      <c r="G74" s="177"/>
      <c r="H74" s="171"/>
      <c r="I74" s="378"/>
      <c r="J74" s="379"/>
      <c r="K74" s="321"/>
      <c r="L74" s="88"/>
      <c r="M74" s="96"/>
      <c r="N74" s="95"/>
    </row>
    <row r="75" spans="1:14" ht="31.5" hidden="1" customHeight="1" x14ac:dyDescent="0.35">
      <c r="A75" s="176"/>
      <c r="B75" s="168"/>
      <c r="C75" s="165"/>
      <c r="D75" s="153"/>
      <c r="E75" s="176"/>
      <c r="F75" s="168"/>
      <c r="G75" s="177"/>
      <c r="H75" s="171"/>
      <c r="I75" s="383"/>
      <c r="J75" s="379"/>
      <c r="K75" s="319"/>
      <c r="L75" s="88"/>
      <c r="M75" s="96"/>
      <c r="N75" s="95"/>
    </row>
    <row r="76" spans="1:14" ht="31.5" hidden="1" customHeight="1" x14ac:dyDescent="0.35">
      <c r="A76" s="176"/>
      <c r="B76" s="168"/>
      <c r="C76" s="165"/>
      <c r="D76" s="153"/>
      <c r="E76" s="176"/>
      <c r="F76" s="168"/>
      <c r="G76" s="177"/>
      <c r="H76" s="171"/>
      <c r="I76" s="378"/>
      <c r="J76" s="379"/>
      <c r="K76" s="322"/>
      <c r="L76" s="88"/>
      <c r="M76" s="96"/>
      <c r="N76" s="95"/>
    </row>
    <row r="77" spans="1:14" ht="31.5" hidden="1" customHeight="1" x14ac:dyDescent="0.35">
      <c r="A77" s="176"/>
      <c r="B77" s="168"/>
      <c r="C77" s="165"/>
      <c r="D77" s="153"/>
      <c r="E77" s="176"/>
      <c r="F77" s="168"/>
      <c r="G77" s="177"/>
      <c r="H77" s="171"/>
      <c r="I77" s="384"/>
      <c r="J77" s="385"/>
      <c r="K77" s="323"/>
      <c r="L77" s="88"/>
      <c r="M77" s="96"/>
      <c r="N77" s="95"/>
    </row>
    <row r="78" spans="1:14" hidden="1" x14ac:dyDescent="0.35">
      <c r="A78" s="176"/>
      <c r="B78" s="168"/>
      <c r="C78" s="165"/>
      <c r="D78" s="153"/>
      <c r="E78" s="176"/>
      <c r="F78" s="168"/>
      <c r="G78" s="177"/>
      <c r="H78" s="171"/>
      <c r="I78" s="386"/>
      <c r="J78" s="94"/>
      <c r="K78" s="323"/>
      <c r="L78" s="88"/>
      <c r="M78" s="96"/>
      <c r="N78" s="95"/>
    </row>
    <row r="79" spans="1:14" x14ac:dyDescent="0.35">
      <c r="A79" s="176"/>
      <c r="B79" s="168"/>
      <c r="C79" s="165"/>
      <c r="D79" s="153"/>
      <c r="E79" s="176"/>
      <c r="F79" s="168"/>
      <c r="G79" s="177"/>
      <c r="H79" s="171"/>
      <c r="I79" s="861" t="s">
        <v>393</v>
      </c>
      <c r="J79" s="862"/>
      <c r="K79" s="323">
        <v>16282750</v>
      </c>
      <c r="L79" s="88"/>
      <c r="M79" s="96"/>
      <c r="N79" s="95"/>
    </row>
    <row r="80" spans="1:14" x14ac:dyDescent="0.35">
      <c r="A80" s="176"/>
      <c r="B80" s="168"/>
      <c r="C80" s="165"/>
      <c r="D80" s="153"/>
      <c r="E80" s="176"/>
      <c r="F80" s="168"/>
      <c r="G80" s="177"/>
      <c r="H80" s="171"/>
      <c r="I80" s="861" t="s">
        <v>377</v>
      </c>
      <c r="J80" s="862"/>
      <c r="K80" s="323">
        <v>-1012823</v>
      </c>
      <c r="L80" s="88"/>
      <c r="M80" s="96"/>
      <c r="N80" s="95"/>
    </row>
    <row r="81" spans="1:14" x14ac:dyDescent="0.35">
      <c r="A81" s="176"/>
      <c r="B81" s="168"/>
      <c r="C81" s="165"/>
      <c r="D81" s="153"/>
      <c r="E81" s="176"/>
      <c r="F81" s="168"/>
      <c r="G81" s="177"/>
      <c r="H81" s="171"/>
      <c r="I81" s="861" t="s">
        <v>378</v>
      </c>
      <c r="J81" s="862"/>
      <c r="K81" s="323">
        <v>-1200300</v>
      </c>
      <c r="L81" s="88"/>
      <c r="M81" s="96"/>
      <c r="N81" s="95"/>
    </row>
    <row r="82" spans="1:14" x14ac:dyDescent="0.35">
      <c r="A82" s="176"/>
      <c r="B82" s="168"/>
      <c r="C82" s="165"/>
      <c r="D82" s="153"/>
      <c r="E82" s="176"/>
      <c r="F82" s="168"/>
      <c r="G82" s="177"/>
      <c r="H82" s="171"/>
      <c r="I82" s="861" t="s">
        <v>379</v>
      </c>
      <c r="J82" s="862"/>
      <c r="K82" s="323">
        <v>-16391062</v>
      </c>
      <c r="L82" s="88">
        <f>SUM(K80:K82)</f>
        <v>-18604185</v>
      </c>
      <c r="M82" s="96"/>
      <c r="N82" s="95"/>
    </row>
    <row r="83" spans="1:14" ht="30" customHeight="1" x14ac:dyDescent="0.35">
      <c r="A83" s="176"/>
      <c r="B83" s="168"/>
      <c r="C83" s="165"/>
      <c r="D83" s="153"/>
      <c r="E83" s="176"/>
      <c r="F83" s="168"/>
      <c r="G83" s="177"/>
      <c r="H83" s="171"/>
      <c r="I83" s="861" t="s">
        <v>394</v>
      </c>
      <c r="J83" s="862"/>
      <c r="K83" s="323">
        <v>1746827</v>
      </c>
      <c r="L83" s="88"/>
      <c r="M83" s="96"/>
      <c r="N83" s="95"/>
    </row>
    <row r="84" spans="1:14" x14ac:dyDescent="0.35">
      <c r="A84" s="176"/>
      <c r="B84" s="168"/>
      <c r="C84" s="165"/>
      <c r="D84" s="153"/>
      <c r="E84" s="176"/>
      <c r="F84" s="168"/>
      <c r="G84" s="177"/>
      <c r="H84" s="171"/>
      <c r="I84" s="861" t="s">
        <v>375</v>
      </c>
      <c r="J84" s="862"/>
      <c r="K84" s="323">
        <v>24275410</v>
      </c>
      <c r="L84" s="88"/>
      <c r="M84" s="96"/>
      <c r="N84" s="95"/>
    </row>
    <row r="85" spans="1:14" x14ac:dyDescent="0.35">
      <c r="A85" s="176"/>
      <c r="B85" s="168"/>
      <c r="C85" s="165"/>
      <c r="D85" s="153"/>
      <c r="E85" s="176"/>
      <c r="F85" s="168"/>
      <c r="G85" s="177"/>
      <c r="H85" s="171"/>
      <c r="I85" s="861" t="s">
        <v>376</v>
      </c>
      <c r="J85" s="862"/>
      <c r="K85" s="323">
        <v>24275410</v>
      </c>
      <c r="L85" s="88"/>
      <c r="M85" s="96"/>
      <c r="N85" s="95"/>
    </row>
    <row r="86" spans="1:14" x14ac:dyDescent="0.35">
      <c r="A86" s="176"/>
      <c r="B86" s="168"/>
      <c r="C86" s="165"/>
      <c r="D86" s="153"/>
      <c r="E86" s="176"/>
      <c r="F86" s="168"/>
      <c r="G86" s="177"/>
      <c r="H86" s="171"/>
      <c r="I86" s="861" t="s">
        <v>395</v>
      </c>
      <c r="J86" s="862"/>
      <c r="K86" s="315">
        <v>-54891175</v>
      </c>
      <c r="L86" s="88"/>
      <c r="M86" s="96"/>
      <c r="N86" s="95"/>
    </row>
    <row r="87" spans="1:14" x14ac:dyDescent="0.35">
      <c r="A87" s="176"/>
      <c r="B87" s="168"/>
      <c r="C87" s="165"/>
      <c r="D87" s="153"/>
      <c r="E87" s="176"/>
      <c r="F87" s="168"/>
      <c r="G87" s="177"/>
      <c r="H87" s="171"/>
      <c r="I87" s="861" t="s">
        <v>396</v>
      </c>
      <c r="J87" s="862"/>
      <c r="K87" s="315">
        <v>965208</v>
      </c>
      <c r="L87" s="88"/>
      <c r="M87" s="96"/>
      <c r="N87" s="95"/>
    </row>
    <row r="88" spans="1:14" x14ac:dyDescent="0.35">
      <c r="A88" s="176"/>
      <c r="B88" s="168"/>
      <c r="C88" s="165"/>
      <c r="D88" s="153"/>
      <c r="E88" s="176"/>
      <c r="F88" s="168"/>
      <c r="G88" s="177"/>
      <c r="H88" s="171"/>
      <c r="I88" s="861" t="s">
        <v>397</v>
      </c>
      <c r="J88" s="862"/>
      <c r="K88" s="315">
        <v>1115700</v>
      </c>
      <c r="L88" s="88"/>
      <c r="M88" s="96"/>
      <c r="N88" s="95"/>
    </row>
    <row r="89" spans="1:14" x14ac:dyDescent="0.35">
      <c r="A89" s="176"/>
      <c r="B89" s="168"/>
      <c r="C89" s="165"/>
      <c r="D89" s="153"/>
      <c r="E89" s="176"/>
      <c r="F89" s="168"/>
      <c r="G89" s="177"/>
      <c r="H89" s="171"/>
      <c r="I89" s="861" t="s">
        <v>398</v>
      </c>
      <c r="J89" s="862"/>
      <c r="K89" s="315">
        <v>15438537</v>
      </c>
      <c r="L89" s="88"/>
      <c r="M89" s="96"/>
      <c r="N89" s="95"/>
    </row>
    <row r="90" spans="1:14" x14ac:dyDescent="0.35">
      <c r="A90" s="176"/>
      <c r="B90" s="168"/>
      <c r="C90" s="165"/>
      <c r="D90" s="153"/>
      <c r="E90" s="176"/>
      <c r="F90" s="168"/>
      <c r="G90" s="177"/>
      <c r="H90" s="171"/>
      <c r="I90" s="861" t="s">
        <v>399</v>
      </c>
      <c r="J90" s="862"/>
      <c r="K90" s="315">
        <v>-5612400</v>
      </c>
      <c r="L90" s="88"/>
      <c r="M90" s="96"/>
      <c r="N90" s="95"/>
    </row>
    <row r="91" spans="1:14" x14ac:dyDescent="0.35">
      <c r="A91" s="176"/>
      <c r="B91" s="168"/>
      <c r="C91" s="165"/>
      <c r="D91" s="153"/>
      <c r="E91" s="176"/>
      <c r="F91" s="168"/>
      <c r="G91" s="177"/>
      <c r="H91" s="171"/>
      <c r="I91" s="861" t="s">
        <v>400</v>
      </c>
      <c r="J91" s="862"/>
      <c r="K91" s="315">
        <v>979750</v>
      </c>
      <c r="L91" s="88"/>
      <c r="M91" s="96"/>
      <c r="N91" s="95"/>
    </row>
    <row r="92" spans="1:14" ht="15" customHeight="1" x14ac:dyDescent="0.35">
      <c r="A92" s="181"/>
      <c r="B92" s="179"/>
      <c r="C92" s="180"/>
      <c r="D92" s="153"/>
      <c r="E92" s="181"/>
      <c r="F92" s="179"/>
      <c r="G92" s="182"/>
      <c r="H92" s="183"/>
      <c r="I92" s="863" t="s">
        <v>266</v>
      </c>
      <c r="J92" s="864"/>
      <c r="K92" s="364">
        <f>SUM(K26:K91)</f>
        <v>6675582</v>
      </c>
      <c r="L92" s="88"/>
      <c r="M92" s="96"/>
      <c r="N92" s="95"/>
    </row>
    <row r="93" spans="1:14" x14ac:dyDescent="0.35">
      <c r="A93" s="324"/>
      <c r="B93" s="164"/>
      <c r="C93" s="173"/>
      <c r="D93" s="153"/>
      <c r="E93" s="325" t="s">
        <v>190</v>
      </c>
      <c r="F93" s="164" t="s">
        <v>191</v>
      </c>
      <c r="G93" s="175">
        <v>722790250.36000001</v>
      </c>
      <c r="H93" s="167">
        <v>0</v>
      </c>
      <c r="I93" s="326" t="s">
        <v>380</v>
      </c>
      <c r="J93" s="327"/>
      <c r="K93" s="362">
        <v>608418017.89999998</v>
      </c>
      <c r="L93" s="88"/>
      <c r="M93" s="96"/>
      <c r="N93" s="95"/>
    </row>
    <row r="94" spans="1:14" x14ac:dyDescent="0.35">
      <c r="A94" s="328"/>
      <c r="B94" s="168"/>
      <c r="C94" s="165"/>
      <c r="D94" s="153"/>
      <c r="E94" s="329"/>
      <c r="F94" s="168"/>
      <c r="G94" s="170"/>
      <c r="H94" s="171"/>
      <c r="I94" s="330" t="s">
        <v>381</v>
      </c>
      <c r="J94" s="91"/>
      <c r="K94" s="362">
        <v>72759232.459999993</v>
      </c>
      <c r="L94" s="88"/>
      <c r="M94" s="96"/>
      <c r="N94" s="95"/>
    </row>
    <row r="95" spans="1:14" x14ac:dyDescent="0.35">
      <c r="A95" s="328"/>
      <c r="B95" s="168"/>
      <c r="C95" s="165"/>
      <c r="D95" s="153"/>
      <c r="E95" s="329"/>
      <c r="F95" s="168"/>
      <c r="G95" s="170"/>
      <c r="H95" s="171"/>
      <c r="I95" s="330" t="s">
        <v>382</v>
      </c>
      <c r="J95" s="91"/>
      <c r="K95" s="363">
        <v>41613000</v>
      </c>
      <c r="L95" s="88"/>
      <c r="M95" s="96"/>
      <c r="N95" s="95"/>
    </row>
    <row r="96" spans="1:14" x14ac:dyDescent="0.35">
      <c r="A96" s="331"/>
      <c r="B96" s="179"/>
      <c r="C96" s="180"/>
      <c r="D96" s="153"/>
      <c r="E96" s="23"/>
      <c r="F96" s="179"/>
      <c r="G96" s="332"/>
      <c r="H96" s="183"/>
      <c r="I96" s="333"/>
      <c r="J96" s="334"/>
      <c r="K96" s="364">
        <f>SUM(K93:K95)</f>
        <v>722790250.36000001</v>
      </c>
      <c r="L96" s="88"/>
      <c r="M96" s="96"/>
      <c r="N96" s="95"/>
    </row>
    <row r="97" spans="1:14" x14ac:dyDescent="0.35">
      <c r="A97" s="235"/>
      <c r="B97" s="89"/>
      <c r="C97" s="87"/>
      <c r="D97" s="153"/>
      <c r="E97" s="2" t="s">
        <v>192</v>
      </c>
      <c r="F97" s="89" t="s">
        <v>113</v>
      </c>
      <c r="G97" s="184">
        <v>0</v>
      </c>
      <c r="H97" s="156"/>
      <c r="I97" s="157"/>
      <c r="J97" s="158"/>
      <c r="K97" s="154"/>
      <c r="L97" s="88"/>
      <c r="M97" s="96"/>
      <c r="N97" s="95"/>
    </row>
    <row r="98" spans="1:14" x14ac:dyDescent="0.35">
      <c r="A98" s="2"/>
      <c r="B98" s="92" t="s">
        <v>166</v>
      </c>
      <c r="C98" s="691">
        <f>SUM(C21:C26)</f>
        <v>20798114221.799999</v>
      </c>
      <c r="D98" s="159"/>
      <c r="E98" s="2"/>
      <c r="F98" s="84" t="s">
        <v>193</v>
      </c>
      <c r="G98" s="97">
        <f>SUM(G21:G96)</f>
        <v>21527580054.16</v>
      </c>
      <c r="H98" s="185">
        <f>G98-C98</f>
        <v>729465832.36000061</v>
      </c>
      <c r="I98" s="157"/>
      <c r="J98" s="158"/>
      <c r="K98" s="154"/>
      <c r="L98" s="88"/>
      <c r="M98" s="96"/>
      <c r="N98" s="95"/>
    </row>
    <row r="99" spans="1:14" x14ac:dyDescent="0.35">
      <c r="A99" s="368" t="s">
        <v>401</v>
      </c>
      <c r="B99" s="84" t="s">
        <v>101</v>
      </c>
      <c r="C99" s="87"/>
      <c r="D99" s="153"/>
      <c r="E99" s="2"/>
      <c r="F99" s="186"/>
      <c r="G99" s="187"/>
      <c r="H99" s="156"/>
      <c r="I99" s="157"/>
      <c r="J99" s="158"/>
      <c r="K99" s="154"/>
      <c r="L99" s="88"/>
      <c r="M99" s="96"/>
      <c r="N99" s="95"/>
    </row>
    <row r="100" spans="1:14" x14ac:dyDescent="0.35">
      <c r="A100" s="368" t="s">
        <v>403</v>
      </c>
      <c r="B100" s="89" t="s">
        <v>102</v>
      </c>
      <c r="C100" s="87"/>
      <c r="D100" s="153"/>
      <c r="E100" s="2"/>
      <c r="F100" s="84"/>
      <c r="G100" s="188"/>
      <c r="H100" s="189"/>
      <c r="I100" s="190"/>
      <c r="J100" s="191"/>
      <c r="K100" s="163"/>
      <c r="L100" s="95"/>
      <c r="M100" s="96"/>
      <c r="N100" s="95"/>
    </row>
    <row r="101" spans="1:14" x14ac:dyDescent="0.35">
      <c r="A101" s="368" t="s">
        <v>402</v>
      </c>
      <c r="B101" s="98" t="s">
        <v>167</v>
      </c>
      <c r="C101" s="692">
        <v>368926150</v>
      </c>
      <c r="D101" s="153"/>
      <c r="E101" s="2"/>
      <c r="F101" s="369"/>
      <c r="G101" s="87"/>
      <c r="H101" s="189"/>
      <c r="I101" s="335"/>
      <c r="J101" s="193"/>
      <c r="K101" s="154"/>
      <c r="L101" s="95"/>
      <c r="M101" s="96"/>
      <c r="N101" s="95"/>
    </row>
    <row r="102" spans="1:14" x14ac:dyDescent="0.35">
      <c r="A102" s="368" t="s">
        <v>404</v>
      </c>
      <c r="B102" s="98" t="s">
        <v>104</v>
      </c>
      <c r="C102" s="87"/>
      <c r="D102" s="153"/>
      <c r="E102" s="371">
        <v>0</v>
      </c>
      <c r="F102" s="10"/>
      <c r="G102" s="194"/>
      <c r="H102" s="189"/>
      <c r="I102" s="196"/>
      <c r="J102" s="197"/>
      <c r="K102" s="198"/>
      <c r="L102" s="79"/>
      <c r="M102" s="79"/>
      <c r="N102" s="79"/>
    </row>
    <row r="103" spans="1:14" x14ac:dyDescent="0.35">
      <c r="A103" s="368" t="s">
        <v>405</v>
      </c>
      <c r="B103" s="98" t="s">
        <v>168</v>
      </c>
      <c r="C103" s="87">
        <v>0</v>
      </c>
      <c r="D103" s="153"/>
      <c r="E103" s="371">
        <v>0</v>
      </c>
      <c r="F103" s="10"/>
      <c r="G103" s="194"/>
      <c r="H103" s="195"/>
      <c r="I103" s="196"/>
      <c r="J103" s="197"/>
      <c r="K103" s="198"/>
      <c r="L103" s="79"/>
      <c r="M103" s="79"/>
      <c r="N103" s="79"/>
    </row>
    <row r="104" spans="1:14" x14ac:dyDescent="0.35">
      <c r="A104" s="368" t="s">
        <v>406</v>
      </c>
      <c r="B104" s="89" t="s">
        <v>106</v>
      </c>
      <c r="C104" s="692">
        <v>2972826</v>
      </c>
      <c r="D104" s="153"/>
      <c r="E104" s="371"/>
      <c r="F104" s="10"/>
      <c r="G104" s="194"/>
      <c r="H104" s="189"/>
      <c r="I104" s="196"/>
      <c r="J104" s="197"/>
      <c r="K104" s="198"/>
      <c r="L104" s="79"/>
      <c r="M104" s="79"/>
      <c r="N104" s="79"/>
    </row>
    <row r="105" spans="1:14" x14ac:dyDescent="0.35">
      <c r="A105" s="2"/>
      <c r="B105" s="92" t="s">
        <v>169</v>
      </c>
      <c r="C105" s="691">
        <f>SUM(C100:C104)</f>
        <v>371898976</v>
      </c>
      <c r="D105" s="159"/>
      <c r="E105" s="372">
        <f>SUM(E100:E104)</f>
        <v>0</v>
      </c>
      <c r="F105" s="366"/>
      <c r="G105" s="367"/>
      <c r="H105" s="93"/>
      <c r="I105" s="192"/>
      <c r="J105" s="193"/>
      <c r="K105" s="370"/>
      <c r="L105" s="79">
        <f>K105-K92</f>
        <v>-6675582</v>
      </c>
      <c r="M105" s="79"/>
      <c r="N105" s="79"/>
    </row>
    <row r="106" spans="1:14" s="202" customFormat="1" ht="13" x14ac:dyDescent="0.3">
      <c r="A106" s="237"/>
      <c r="B106" s="92" t="s">
        <v>170</v>
      </c>
      <c r="C106" s="691">
        <f>C98+C105</f>
        <v>21170013197.799999</v>
      </c>
      <c r="D106" s="159"/>
      <c r="E106" s="372">
        <f>E98+E105</f>
        <v>0</v>
      </c>
      <c r="F106" s="92" t="s">
        <v>272</v>
      </c>
      <c r="G106" s="199">
        <f>G98</f>
        <v>21527580054.16</v>
      </c>
      <c r="H106" s="200">
        <f>H98-H105</f>
        <v>729465832.36000061</v>
      </c>
      <c r="I106" s="192" t="s">
        <v>263</v>
      </c>
      <c r="J106" s="193"/>
      <c r="K106" s="370">
        <f>K92-K105+K96</f>
        <v>729465832.36000001</v>
      </c>
      <c r="L106" s="201"/>
      <c r="M106" s="201"/>
      <c r="N106" s="201"/>
    </row>
    <row r="107" spans="1:14" s="202" customFormat="1" ht="15" customHeight="1" x14ac:dyDescent="0.3">
      <c r="A107" s="237"/>
      <c r="B107" s="92" t="s">
        <v>108</v>
      </c>
      <c r="C107" s="691">
        <f>C18-C106</f>
        <v>-21170013197.799999</v>
      </c>
      <c r="D107" s="159"/>
      <c r="E107" s="372">
        <f>E17-E106</f>
        <v>0</v>
      </c>
      <c r="F107" s="92" t="s">
        <v>264</v>
      </c>
      <c r="G107" s="199">
        <f>G18-G98</f>
        <v>-21527580054.16</v>
      </c>
      <c r="H107" s="200">
        <f>C107-G107</f>
        <v>357566856.36000061</v>
      </c>
      <c r="I107" s="192" t="s">
        <v>265</v>
      </c>
      <c r="J107" s="193"/>
      <c r="K107" s="370">
        <f>C107-G107</f>
        <v>357566856.36000061</v>
      </c>
      <c r="L107" s="201">
        <f>L105+K107</f>
        <v>350891274.36000061</v>
      </c>
      <c r="M107" s="201"/>
      <c r="N107" s="201"/>
    </row>
    <row r="108" spans="1:14" x14ac:dyDescent="0.35">
      <c r="D108" s="203"/>
      <c r="F108" s="142"/>
      <c r="G108" s="204"/>
      <c r="K108" s="79"/>
      <c r="L108" s="79">
        <f>L107/2</f>
        <v>175445637.18000031</v>
      </c>
      <c r="M108" s="79"/>
      <c r="N108" s="79"/>
    </row>
    <row r="109" spans="1:14" x14ac:dyDescent="0.35">
      <c r="D109" s="203"/>
      <c r="E109" s="6"/>
      <c r="F109" s="103"/>
      <c r="H109" s="744" t="s">
        <v>492</v>
      </c>
      <c r="I109" s="744"/>
      <c r="J109" s="6"/>
      <c r="K109" s="79"/>
      <c r="L109" s="79"/>
      <c r="M109" s="79"/>
      <c r="N109" s="79"/>
    </row>
    <row r="110" spans="1:14" x14ac:dyDescent="0.35">
      <c r="D110" s="203"/>
      <c r="E110" s="6"/>
      <c r="F110" s="103"/>
      <c r="H110" s="745" t="s">
        <v>493</v>
      </c>
      <c r="I110" s="745"/>
      <c r="J110" s="6"/>
      <c r="K110" s="79"/>
      <c r="L110" s="79">
        <f>830042350+K105</f>
        <v>830042350</v>
      </c>
      <c r="M110" s="79"/>
      <c r="N110" s="79"/>
    </row>
    <row r="111" spans="1:14" x14ac:dyDescent="0.35">
      <c r="D111" s="203"/>
      <c r="E111" s="6"/>
      <c r="H111" s="744"/>
      <c r="I111" s="744"/>
      <c r="J111" s="6"/>
      <c r="K111" s="79"/>
      <c r="L111" s="79">
        <f>1379142110</f>
        <v>1379142110</v>
      </c>
      <c r="M111" s="79"/>
      <c r="N111" s="79"/>
    </row>
    <row r="112" spans="1:14" x14ac:dyDescent="0.35">
      <c r="D112" s="203"/>
      <c r="H112"/>
      <c r="I112" s="1"/>
      <c r="J112" s="81"/>
      <c r="K112" s="79"/>
      <c r="L112" s="79">
        <f>L111-L110</f>
        <v>549099760</v>
      </c>
      <c r="M112" s="79"/>
      <c r="N112" s="79"/>
    </row>
    <row r="113" spans="4:14" x14ac:dyDescent="0.35">
      <c r="D113" s="203"/>
      <c r="H113"/>
      <c r="I113" s="1"/>
      <c r="J113" s="81"/>
      <c r="K113" s="79"/>
      <c r="L113" s="79">
        <f>L111-K105</f>
        <v>1379142110</v>
      </c>
      <c r="M113" s="79"/>
      <c r="N113" s="79"/>
    </row>
    <row r="114" spans="4:14" x14ac:dyDescent="0.35">
      <c r="D114" s="203"/>
      <c r="F114" s="81"/>
      <c r="H114" s="745" t="s">
        <v>494</v>
      </c>
      <c r="I114" s="745"/>
      <c r="J114" s="81"/>
      <c r="K114" s="79"/>
      <c r="L114" s="79"/>
      <c r="M114" s="79"/>
      <c r="N114" s="79"/>
    </row>
    <row r="115" spans="4:14" x14ac:dyDescent="0.35">
      <c r="D115" s="203"/>
      <c r="E115" s="4"/>
      <c r="H115" s="783" t="s">
        <v>495</v>
      </c>
      <c r="I115" s="783"/>
      <c r="J115" s="4"/>
      <c r="K115" s="79"/>
      <c r="L115" s="79"/>
      <c r="M115" s="79"/>
      <c r="N115" s="79"/>
    </row>
    <row r="116" spans="4:14" x14ac:dyDescent="0.35">
      <c r="D116" s="203"/>
      <c r="E116" s="207"/>
      <c r="H116" s="783" t="s">
        <v>496</v>
      </c>
      <c r="I116" s="783"/>
      <c r="J116" s="207"/>
      <c r="K116" s="79"/>
      <c r="L116" s="79"/>
      <c r="M116" s="79"/>
      <c r="N116" s="79"/>
    </row>
    <row r="117" spans="4:14" x14ac:dyDescent="0.35">
      <c r="D117" s="203"/>
      <c r="E117" s="207"/>
      <c r="H117" s="733"/>
      <c r="I117" s="733"/>
      <c r="J117" s="207"/>
      <c r="K117" s="79"/>
      <c r="L117" s="79"/>
      <c r="M117" s="79"/>
      <c r="N117" s="79"/>
    </row>
    <row r="118" spans="4:14" x14ac:dyDescent="0.35">
      <c r="K118" s="79"/>
      <c r="L118" s="79"/>
      <c r="M118" s="79"/>
      <c r="N118" s="79"/>
    </row>
    <row r="119" spans="4:14" x14ac:dyDescent="0.35">
      <c r="K119" s="79"/>
      <c r="L119" s="79"/>
      <c r="M119" s="79"/>
      <c r="N119" s="79"/>
    </row>
    <row r="120" spans="4:14" x14ac:dyDescent="0.35">
      <c r="K120" s="79"/>
      <c r="L120" s="79"/>
      <c r="M120" s="79"/>
      <c r="N120" s="79"/>
    </row>
    <row r="121" spans="4:14" x14ac:dyDescent="0.35">
      <c r="K121" s="79"/>
      <c r="L121" s="79"/>
      <c r="M121" s="79"/>
      <c r="N121" s="79"/>
    </row>
    <row r="122" spans="4:14" x14ac:dyDescent="0.35">
      <c r="K122" s="79"/>
      <c r="L122" s="79"/>
      <c r="M122" s="79"/>
      <c r="N122" s="79"/>
    </row>
    <row r="123" spans="4:14" x14ac:dyDescent="0.35">
      <c r="K123" s="79"/>
      <c r="L123" s="79"/>
      <c r="M123" s="79"/>
      <c r="N123" s="79"/>
    </row>
    <row r="124" spans="4:14" x14ac:dyDescent="0.35">
      <c r="K124" s="79"/>
      <c r="L124" s="79"/>
      <c r="M124" s="79"/>
      <c r="N124" s="79"/>
    </row>
    <row r="125" spans="4:14" x14ac:dyDescent="0.35">
      <c r="K125" s="79"/>
      <c r="L125" s="79"/>
      <c r="M125" s="79"/>
      <c r="N125" s="79"/>
    </row>
    <row r="127" spans="4:14" x14ac:dyDescent="0.35">
      <c r="H127" s="206"/>
    </row>
  </sheetData>
  <mergeCells count="40">
    <mergeCell ref="I89:J89"/>
    <mergeCell ref="I80:J80"/>
    <mergeCell ref="I81:J81"/>
    <mergeCell ref="I82:J82"/>
    <mergeCell ref="I84:J84"/>
    <mergeCell ref="I86:J86"/>
    <mergeCell ref="I83:J83"/>
    <mergeCell ref="I85:J85"/>
    <mergeCell ref="E8:E9"/>
    <mergeCell ref="F8:F9"/>
    <mergeCell ref="G8:G9"/>
    <mergeCell ref="H117:I117"/>
    <mergeCell ref="H110:I110"/>
    <mergeCell ref="H111:I111"/>
    <mergeCell ref="H114:I114"/>
    <mergeCell ref="H115:I115"/>
    <mergeCell ref="H116:I116"/>
    <mergeCell ref="I21:J21"/>
    <mergeCell ref="I22:J22"/>
    <mergeCell ref="I23:J23"/>
    <mergeCell ref="I26:J26"/>
    <mergeCell ref="I79:J79"/>
    <mergeCell ref="I87:J87"/>
    <mergeCell ref="I88:J88"/>
    <mergeCell ref="I90:J90"/>
    <mergeCell ref="I91:J91"/>
    <mergeCell ref="H109:I109"/>
    <mergeCell ref="I92:J92"/>
    <mergeCell ref="A1:K1"/>
    <mergeCell ref="A2:K2"/>
    <mergeCell ref="A3:K3"/>
    <mergeCell ref="A4:K4"/>
    <mergeCell ref="A5:K5"/>
    <mergeCell ref="A7:C7"/>
    <mergeCell ref="E7:G7"/>
    <mergeCell ref="H7:H9"/>
    <mergeCell ref="I7:K9"/>
    <mergeCell ref="A8:A9"/>
    <mergeCell ref="B8:B9"/>
    <mergeCell ref="C8:C9"/>
  </mergeCells>
  <phoneticPr fontId="42" type="noConversion"/>
  <pageMargins left="0.51181102362204722" right="0.51181102362204722" top="0.74803149606299213" bottom="0.74803149606299213" header="0.31496062992125984" footer="0.31496062992125984"/>
  <pageSetup paperSize="9" scale="75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K165"/>
  <sheetViews>
    <sheetView tabSelected="1" view="pageBreakPreview" zoomScale="55" zoomScaleSheetLayoutView="55" workbookViewId="0">
      <selection activeCell="J13" sqref="J6:J13"/>
    </sheetView>
  </sheetViews>
  <sheetFormatPr defaultRowHeight="14.5" x14ac:dyDescent="0.35"/>
  <cols>
    <col min="1" max="1" width="12.453125" style="639" customWidth="1"/>
    <col min="2" max="2" width="5.26953125" style="456" customWidth="1"/>
    <col min="3" max="3" width="24.7265625" style="456" customWidth="1"/>
    <col min="4" max="4" width="20.1796875" style="456" customWidth="1"/>
    <col min="5" max="5" width="14.7265625" style="640" customWidth="1"/>
    <col min="6" max="6" width="15" style="640" bestFit="1" customWidth="1"/>
    <col min="7" max="7" width="17" style="456" bestFit="1" customWidth="1"/>
    <col min="8" max="9" width="16" style="598" bestFit="1" customWidth="1"/>
    <col min="10" max="10" width="12.1796875" style="456" bestFit="1" customWidth="1"/>
    <col min="11" max="11" width="14.6328125" style="456" bestFit="1" customWidth="1"/>
    <col min="12" max="16384" width="8.7265625" style="456"/>
  </cols>
  <sheetData>
    <row r="1" spans="1:11" x14ac:dyDescent="0.35">
      <c r="A1" s="911" t="s">
        <v>409</v>
      </c>
      <c r="B1" s="911"/>
      <c r="C1" s="911"/>
      <c r="D1" s="911"/>
      <c r="E1" s="911"/>
      <c r="F1" s="911"/>
      <c r="G1" s="911"/>
      <c r="H1" s="911"/>
      <c r="I1" s="911"/>
    </row>
    <row r="2" spans="1:11" ht="18.5" x14ac:dyDescent="0.45">
      <c r="A2" s="912" t="s">
        <v>410</v>
      </c>
      <c r="B2" s="912"/>
      <c r="C2" s="912"/>
      <c r="D2" s="912"/>
      <c r="E2" s="912"/>
      <c r="F2" s="912"/>
      <c r="G2" s="912"/>
      <c r="H2" s="912"/>
      <c r="I2" s="912"/>
    </row>
    <row r="3" spans="1:11" ht="18.5" x14ac:dyDescent="0.45">
      <c r="A3" s="912" t="s">
        <v>195</v>
      </c>
      <c r="B3" s="912"/>
      <c r="C3" s="912"/>
      <c r="D3" s="912"/>
      <c r="E3" s="912"/>
      <c r="F3" s="912"/>
      <c r="G3" s="912"/>
      <c r="H3" s="912"/>
      <c r="I3" s="912"/>
    </row>
    <row r="4" spans="1:11" ht="18.5" x14ac:dyDescent="0.45">
      <c r="A4" s="912" t="s">
        <v>617</v>
      </c>
      <c r="B4" s="912"/>
      <c r="C4" s="912"/>
      <c r="D4" s="912"/>
      <c r="E4" s="912"/>
      <c r="F4" s="912"/>
      <c r="G4" s="912"/>
      <c r="H4" s="912"/>
      <c r="I4" s="912"/>
    </row>
    <row r="6" spans="1:11" s="481" customFormat="1" ht="20.25" customHeight="1" x14ac:dyDescent="0.35">
      <c r="A6" s="478" t="s">
        <v>411</v>
      </c>
      <c r="B6" s="913" t="s">
        <v>31</v>
      </c>
      <c r="C6" s="914"/>
      <c r="D6" s="914"/>
      <c r="E6" s="914"/>
      <c r="F6" s="915"/>
      <c r="G6" s="479" t="s">
        <v>412</v>
      </c>
      <c r="H6" s="480" t="s">
        <v>413</v>
      </c>
      <c r="I6" s="480" t="s">
        <v>414</v>
      </c>
    </row>
    <row r="7" spans="1:11" x14ac:dyDescent="0.35">
      <c r="A7" s="482">
        <v>44742</v>
      </c>
      <c r="B7" s="483" t="s">
        <v>421</v>
      </c>
      <c r="C7" s="483"/>
      <c r="D7" s="483"/>
      <c r="E7" s="484"/>
      <c r="F7" s="485"/>
      <c r="G7" s="486" t="s">
        <v>422</v>
      </c>
      <c r="H7" s="487">
        <f>F21</f>
        <v>16282750</v>
      </c>
      <c r="I7" s="487"/>
    </row>
    <row r="8" spans="1:11" x14ac:dyDescent="0.35">
      <c r="A8" s="482"/>
      <c r="B8" s="483" t="s">
        <v>417</v>
      </c>
      <c r="C8" s="483"/>
      <c r="D8" s="483"/>
      <c r="E8" s="484"/>
      <c r="F8" s="485"/>
      <c r="G8" s="486" t="s">
        <v>418</v>
      </c>
      <c r="H8" s="487">
        <f>F16</f>
        <v>703750</v>
      </c>
      <c r="I8" s="487"/>
    </row>
    <row r="9" spans="1:11" x14ac:dyDescent="0.35">
      <c r="A9" s="482"/>
      <c r="B9" s="488"/>
      <c r="C9" s="483" t="s">
        <v>419</v>
      </c>
      <c r="D9" s="483"/>
      <c r="E9" s="484"/>
      <c r="F9" s="485"/>
      <c r="G9" s="486" t="s">
        <v>420</v>
      </c>
      <c r="H9" s="487"/>
      <c r="I9" s="487">
        <f>H8</f>
        <v>703750</v>
      </c>
    </row>
    <row r="10" spans="1:11" x14ac:dyDescent="0.35">
      <c r="A10" s="482"/>
      <c r="B10" s="488"/>
      <c r="C10" s="483" t="s">
        <v>415</v>
      </c>
      <c r="D10" s="483"/>
      <c r="E10" s="484"/>
      <c r="F10" s="485"/>
      <c r="G10" s="486" t="s">
        <v>416</v>
      </c>
      <c r="H10" s="487"/>
      <c r="I10" s="487">
        <f>H7</f>
        <v>16282750</v>
      </c>
    </row>
    <row r="11" spans="1:11" x14ac:dyDescent="0.35">
      <c r="A11" s="482"/>
      <c r="B11" s="489"/>
      <c r="C11" s="490"/>
      <c r="D11" s="490"/>
      <c r="E11" s="491"/>
      <c r="F11" s="492"/>
      <c r="H11" s="493"/>
      <c r="I11" s="493"/>
    </row>
    <row r="12" spans="1:11" x14ac:dyDescent="0.35">
      <c r="A12" s="482"/>
      <c r="B12" s="494" t="s">
        <v>423</v>
      </c>
      <c r="C12" s="495"/>
      <c r="D12" s="495"/>
      <c r="E12" s="496"/>
      <c r="F12" s="485"/>
      <c r="G12" s="497"/>
      <c r="H12" s="493"/>
      <c r="I12" s="493"/>
    </row>
    <row r="13" spans="1:11" x14ac:dyDescent="0.35">
      <c r="A13" s="482"/>
      <c r="B13" s="498" t="s">
        <v>424</v>
      </c>
      <c r="C13" s="495"/>
      <c r="D13" s="495"/>
      <c r="E13" s="496"/>
      <c r="F13" s="485"/>
      <c r="G13" s="497"/>
      <c r="H13" s="493"/>
      <c r="I13" s="493"/>
    </row>
    <row r="14" spans="1:11" x14ac:dyDescent="0.35">
      <c r="A14" s="482"/>
      <c r="B14" s="494" t="s">
        <v>484</v>
      </c>
      <c r="C14" s="495"/>
      <c r="D14" s="495"/>
      <c r="E14" s="496"/>
      <c r="F14" s="485">
        <v>16484900</v>
      </c>
      <c r="G14" s="497"/>
      <c r="H14" s="493"/>
      <c r="I14" s="493"/>
      <c r="K14" s="499"/>
    </row>
    <row r="15" spans="1:11" s="502" customFormat="1" x14ac:dyDescent="0.35">
      <c r="A15" s="500"/>
      <c r="B15" s="494" t="s">
        <v>618</v>
      </c>
      <c r="C15" s="495"/>
      <c r="D15" s="495"/>
      <c r="E15" s="496"/>
      <c r="F15" s="501">
        <v>15781150</v>
      </c>
      <c r="G15" s="486"/>
      <c r="H15" s="487"/>
      <c r="I15" s="487"/>
      <c r="K15" s="503"/>
    </row>
    <row r="16" spans="1:11" x14ac:dyDescent="0.35">
      <c r="A16" s="482"/>
      <c r="B16" s="498" t="s">
        <v>425</v>
      </c>
      <c r="C16" s="495"/>
      <c r="D16" s="504"/>
      <c r="E16" s="505"/>
      <c r="F16" s="506">
        <f>F14-F15</f>
        <v>703750</v>
      </c>
      <c r="G16" s="497"/>
      <c r="H16" s="493"/>
      <c r="I16" s="493"/>
      <c r="K16" s="499"/>
    </row>
    <row r="17" spans="1:9" x14ac:dyDescent="0.35">
      <c r="A17" s="482"/>
      <c r="B17" s="507"/>
      <c r="C17" s="504"/>
      <c r="D17" s="504"/>
      <c r="E17" s="505"/>
      <c r="F17" s="506"/>
      <c r="G17" s="508"/>
      <c r="H17" s="493"/>
      <c r="I17" s="493"/>
    </row>
    <row r="18" spans="1:9" x14ac:dyDescent="0.35">
      <c r="A18" s="482"/>
      <c r="B18" s="498" t="s">
        <v>424</v>
      </c>
      <c r="C18" s="504"/>
      <c r="D18" s="504"/>
      <c r="E18" s="505"/>
      <c r="F18" s="506"/>
      <c r="G18" s="509"/>
      <c r="H18" s="493"/>
      <c r="I18" s="493"/>
    </row>
    <row r="19" spans="1:9" x14ac:dyDescent="0.35">
      <c r="A19" s="482"/>
      <c r="B19" s="494" t="s">
        <v>485</v>
      </c>
      <c r="C19" s="504"/>
      <c r="D19" s="504"/>
      <c r="E19" s="505"/>
      <c r="F19" s="506">
        <v>24812500</v>
      </c>
      <c r="G19" s="497"/>
      <c r="H19" s="493"/>
      <c r="I19" s="493"/>
    </row>
    <row r="20" spans="1:9" s="502" customFormat="1" x14ac:dyDescent="0.35">
      <c r="A20" s="500"/>
      <c r="B20" s="494" t="s">
        <v>619</v>
      </c>
      <c r="C20" s="504"/>
      <c r="D20" s="504"/>
      <c r="E20" s="505"/>
      <c r="F20" s="501">
        <v>8529750</v>
      </c>
      <c r="G20" s="486"/>
      <c r="H20" s="487"/>
      <c r="I20" s="487"/>
    </row>
    <row r="21" spans="1:9" x14ac:dyDescent="0.35">
      <c r="A21" s="482"/>
      <c r="B21" s="498" t="s">
        <v>425</v>
      </c>
      <c r="C21" s="504"/>
      <c r="D21" s="504"/>
      <c r="E21" s="505"/>
      <c r="F21" s="506">
        <f>F19-F20</f>
        <v>16282750</v>
      </c>
      <c r="G21" s="497"/>
      <c r="H21" s="493"/>
      <c r="I21" s="493"/>
    </row>
    <row r="22" spans="1:9" x14ac:dyDescent="0.35">
      <c r="A22" s="482"/>
      <c r="B22" s="510"/>
      <c r="C22" s="511"/>
      <c r="D22" s="511"/>
      <c r="E22" s="512"/>
      <c r="F22" s="513"/>
      <c r="G22" s="514"/>
      <c r="H22" s="515"/>
      <c r="I22" s="515"/>
    </row>
    <row r="23" spans="1:9" s="519" customFormat="1" ht="15.5" x14ac:dyDescent="0.35">
      <c r="A23" s="482">
        <v>44742</v>
      </c>
      <c r="B23" s="516" t="s">
        <v>426</v>
      </c>
      <c r="C23" s="516"/>
      <c r="D23" s="516"/>
      <c r="E23" s="517"/>
      <c r="F23" s="518"/>
      <c r="G23" s="514" t="s">
        <v>427</v>
      </c>
      <c r="H23" s="515">
        <f>E33</f>
        <v>1012823</v>
      </c>
      <c r="I23" s="515"/>
    </row>
    <row r="24" spans="1:9" s="519" customFormat="1" ht="15.5" x14ac:dyDescent="0.35">
      <c r="A24" s="482"/>
      <c r="B24" s="516" t="s">
        <v>428</v>
      </c>
      <c r="C24" s="516"/>
      <c r="D24" s="516"/>
      <c r="E24" s="517"/>
      <c r="F24" s="518"/>
      <c r="G24" s="514" t="s">
        <v>429</v>
      </c>
      <c r="H24" s="515">
        <f>E34</f>
        <v>1200300</v>
      </c>
      <c r="I24" s="515"/>
    </row>
    <row r="25" spans="1:9" s="519" customFormat="1" ht="15.5" x14ac:dyDescent="0.35">
      <c r="A25" s="482"/>
      <c r="B25" s="516" t="s">
        <v>430</v>
      </c>
      <c r="C25" s="516"/>
      <c r="D25" s="516"/>
      <c r="E25" s="517"/>
      <c r="F25" s="518"/>
      <c r="G25" s="514" t="s">
        <v>431</v>
      </c>
      <c r="H25" s="515">
        <f>E35</f>
        <v>16391062</v>
      </c>
      <c r="I25" s="515"/>
    </row>
    <row r="26" spans="1:9" s="519" customFormat="1" ht="15.5" x14ac:dyDescent="0.35">
      <c r="A26" s="482"/>
      <c r="B26" s="456"/>
      <c r="C26" s="710" t="s">
        <v>685</v>
      </c>
      <c r="D26" s="516"/>
      <c r="E26" s="517"/>
      <c r="F26" s="518"/>
      <c r="G26" s="486" t="s">
        <v>432</v>
      </c>
      <c r="H26" s="515"/>
      <c r="I26" s="515">
        <f>F43</f>
        <v>1746827</v>
      </c>
    </row>
    <row r="27" spans="1:9" s="519" customFormat="1" ht="15.5" x14ac:dyDescent="0.35">
      <c r="A27" s="482"/>
      <c r="B27" s="520"/>
      <c r="C27" s="516" t="s">
        <v>433</v>
      </c>
      <c r="D27" s="516"/>
      <c r="E27" s="517"/>
      <c r="F27" s="518"/>
      <c r="G27" s="514" t="s">
        <v>434</v>
      </c>
      <c r="H27" s="515"/>
      <c r="I27" s="515">
        <f>E39</f>
        <v>1117823</v>
      </c>
    </row>
    <row r="28" spans="1:9" s="519" customFormat="1" ht="15.5" x14ac:dyDescent="0.35">
      <c r="A28" s="482"/>
      <c r="B28" s="520"/>
      <c r="C28" s="516" t="s">
        <v>435</v>
      </c>
      <c r="D28" s="516"/>
      <c r="E28" s="517"/>
      <c r="F28" s="518"/>
      <c r="G28" s="514" t="s">
        <v>436</v>
      </c>
      <c r="H28" s="515"/>
      <c r="I28" s="515">
        <f>E40</f>
        <v>1220300</v>
      </c>
    </row>
    <row r="29" spans="1:9" s="519" customFormat="1" ht="15.5" x14ac:dyDescent="0.35">
      <c r="A29" s="482"/>
      <c r="B29" s="520"/>
      <c r="C29" s="516" t="s">
        <v>437</v>
      </c>
      <c r="D29" s="516"/>
      <c r="E29" s="517"/>
      <c r="F29" s="518"/>
      <c r="G29" s="514" t="s">
        <v>438</v>
      </c>
      <c r="H29" s="515"/>
      <c r="I29" s="515">
        <f>E41</f>
        <v>14519235</v>
      </c>
    </row>
    <row r="30" spans="1:9" s="519" customFormat="1" ht="15.5" x14ac:dyDescent="0.35">
      <c r="A30" s="482"/>
      <c r="B30" s="520"/>
      <c r="C30" s="516"/>
      <c r="D30" s="516"/>
      <c r="E30" s="517"/>
      <c r="F30" s="518"/>
      <c r="G30" s="514"/>
      <c r="H30" s="515"/>
      <c r="I30" s="515"/>
    </row>
    <row r="31" spans="1:9" x14ac:dyDescent="0.35">
      <c r="A31" s="482"/>
      <c r="B31" s="521" t="s">
        <v>423</v>
      </c>
      <c r="C31" s="522"/>
      <c r="D31" s="522"/>
      <c r="E31" s="523" t="s">
        <v>202</v>
      </c>
      <c r="F31" s="524"/>
      <c r="G31" s="514"/>
      <c r="H31" s="515"/>
      <c r="I31" s="515"/>
    </row>
    <row r="32" spans="1:9" x14ac:dyDescent="0.35">
      <c r="A32" s="482"/>
      <c r="B32" s="525" t="s">
        <v>620</v>
      </c>
      <c r="C32" s="522"/>
      <c r="D32" s="526"/>
      <c r="E32" s="527"/>
      <c r="F32" s="528"/>
      <c r="G32" s="514"/>
      <c r="H32" s="515"/>
      <c r="I32" s="515"/>
    </row>
    <row r="33" spans="1:9" x14ac:dyDescent="0.35">
      <c r="A33" s="482"/>
      <c r="B33" s="521" t="s">
        <v>439</v>
      </c>
      <c r="C33" s="522"/>
      <c r="D33" s="529"/>
      <c r="E33" s="523">
        <v>1012823</v>
      </c>
      <c r="F33" s="524"/>
      <c r="G33" s="514"/>
      <c r="H33" s="515"/>
      <c r="I33" s="515"/>
    </row>
    <row r="34" spans="1:9" x14ac:dyDescent="0.35">
      <c r="A34" s="482"/>
      <c r="B34" s="521" t="s">
        <v>440</v>
      </c>
      <c r="C34" s="522"/>
      <c r="D34" s="529"/>
      <c r="E34" s="523">
        <v>1200300</v>
      </c>
      <c r="F34" s="524"/>
      <c r="G34" s="514"/>
      <c r="H34" s="515"/>
      <c r="I34" s="515"/>
    </row>
    <row r="35" spans="1:9" x14ac:dyDescent="0.35">
      <c r="A35" s="482"/>
      <c r="B35" s="521" t="s">
        <v>441</v>
      </c>
      <c r="C35" s="522"/>
      <c r="D35" s="529"/>
      <c r="E35" s="530">
        <v>16391062</v>
      </c>
      <c r="F35" s="524"/>
      <c r="G35" s="514"/>
      <c r="H35" s="515"/>
      <c r="I35" s="515"/>
    </row>
    <row r="36" spans="1:9" x14ac:dyDescent="0.35">
      <c r="A36" s="482"/>
      <c r="B36" s="525" t="s">
        <v>7</v>
      </c>
      <c r="C36" s="522"/>
      <c r="D36" s="531"/>
      <c r="E36" s="531"/>
      <c r="F36" s="532">
        <f>SUM(E33:E35)</f>
        <v>18604185</v>
      </c>
      <c r="G36" s="514"/>
      <c r="H36" s="515"/>
      <c r="I36" s="515"/>
    </row>
    <row r="37" spans="1:9" ht="13.5" customHeight="1" x14ac:dyDescent="0.35">
      <c r="A37" s="482"/>
      <c r="B37" s="533"/>
      <c r="C37" s="534"/>
      <c r="D37" s="534"/>
      <c r="E37" s="535"/>
      <c r="F37" s="524"/>
      <c r="G37" s="514"/>
      <c r="H37" s="515"/>
      <c r="I37" s="515"/>
    </row>
    <row r="38" spans="1:9" ht="13.5" customHeight="1" x14ac:dyDescent="0.35">
      <c r="A38" s="482"/>
      <c r="B38" s="533" t="s">
        <v>621</v>
      </c>
      <c r="C38" s="534"/>
      <c r="D38" s="534"/>
      <c r="E38" s="535"/>
      <c r="F38" s="524"/>
      <c r="G38" s="514"/>
      <c r="H38" s="515"/>
      <c r="I38" s="515"/>
    </row>
    <row r="39" spans="1:9" ht="13.5" customHeight="1" x14ac:dyDescent="0.35">
      <c r="A39" s="482"/>
      <c r="B39" s="533"/>
      <c r="C39" s="534" t="s">
        <v>442</v>
      </c>
      <c r="D39" s="534"/>
      <c r="E39" s="535">
        <v>1117823</v>
      </c>
      <c r="F39" s="524"/>
      <c r="G39" s="514"/>
      <c r="H39" s="515"/>
      <c r="I39" s="515"/>
    </row>
    <row r="40" spans="1:9" ht="13.5" customHeight="1" x14ac:dyDescent="0.35">
      <c r="A40" s="482"/>
      <c r="B40" s="533"/>
      <c r="C40" s="534" t="s">
        <v>321</v>
      </c>
      <c r="D40" s="534"/>
      <c r="E40" s="535">
        <v>1220300</v>
      </c>
      <c r="F40" s="524"/>
      <c r="G40" s="514"/>
      <c r="H40" s="515"/>
      <c r="I40" s="515"/>
    </row>
    <row r="41" spans="1:9" ht="13.5" customHeight="1" x14ac:dyDescent="0.35">
      <c r="A41" s="482"/>
      <c r="B41" s="533"/>
      <c r="C41" s="534" t="s">
        <v>443</v>
      </c>
      <c r="D41" s="534"/>
      <c r="E41" s="530">
        <f>7185938+7333297</f>
        <v>14519235</v>
      </c>
      <c r="F41" s="524"/>
      <c r="G41" s="514"/>
      <c r="H41" s="515"/>
      <c r="I41" s="515"/>
    </row>
    <row r="42" spans="1:9" ht="13.5" customHeight="1" x14ac:dyDescent="0.35">
      <c r="A42" s="482"/>
      <c r="B42" s="533" t="s">
        <v>444</v>
      </c>
      <c r="C42" s="534"/>
      <c r="D42" s="534"/>
      <c r="E42" s="535"/>
      <c r="F42" s="536">
        <f>SUM(E39:E41)</f>
        <v>16857358</v>
      </c>
      <c r="G42" s="514"/>
      <c r="H42" s="515"/>
      <c r="I42" s="515"/>
    </row>
    <row r="43" spans="1:9" ht="33" customHeight="1" x14ac:dyDescent="0.35">
      <c r="A43" s="482"/>
      <c r="B43" s="909" t="s">
        <v>622</v>
      </c>
      <c r="C43" s="910"/>
      <c r="D43" s="910"/>
      <c r="E43" s="535"/>
      <c r="F43" s="537">
        <f>F36-F42</f>
        <v>1746827</v>
      </c>
      <c r="G43" s="514"/>
      <c r="H43" s="515"/>
      <c r="I43" s="515"/>
    </row>
    <row r="44" spans="1:9" ht="13.5" customHeight="1" x14ac:dyDescent="0.35">
      <c r="A44" s="482"/>
      <c r="B44" s="533"/>
      <c r="C44" s="534"/>
      <c r="D44" s="534"/>
      <c r="E44" s="535"/>
      <c r="F44" s="538"/>
      <c r="G44" s="514"/>
      <c r="H44" s="515"/>
      <c r="I44" s="515"/>
    </row>
    <row r="45" spans="1:9" s="519" customFormat="1" ht="15.5" x14ac:dyDescent="0.35">
      <c r="A45" s="482">
        <v>44742</v>
      </c>
      <c r="B45" s="516" t="s">
        <v>445</v>
      </c>
      <c r="C45" s="516"/>
      <c r="D45" s="516"/>
      <c r="E45" s="517"/>
      <c r="F45" s="518"/>
      <c r="G45" s="514" t="s">
        <v>446</v>
      </c>
      <c r="H45" s="515">
        <f>F59</f>
        <v>24275410</v>
      </c>
      <c r="I45" s="515"/>
    </row>
    <row r="46" spans="1:9" s="519" customFormat="1" ht="15.5" x14ac:dyDescent="0.35">
      <c r="A46" s="482"/>
      <c r="B46" s="520"/>
      <c r="C46" s="516" t="s">
        <v>447</v>
      </c>
      <c r="D46" s="516"/>
      <c r="E46" s="517"/>
      <c r="F46" s="518"/>
      <c r="G46" s="514" t="s">
        <v>623</v>
      </c>
      <c r="H46" s="515"/>
      <c r="I46" s="515">
        <f>H45</f>
        <v>24275410</v>
      </c>
    </row>
    <row r="47" spans="1:9" x14ac:dyDescent="0.35">
      <c r="A47" s="482"/>
      <c r="B47" s="520"/>
      <c r="C47" s="516"/>
      <c r="D47" s="516"/>
      <c r="E47" s="517"/>
      <c r="F47" s="518"/>
      <c r="G47" s="514"/>
      <c r="H47" s="515"/>
      <c r="I47" s="515"/>
    </row>
    <row r="48" spans="1:9" x14ac:dyDescent="0.35">
      <c r="A48" s="482"/>
      <c r="B48" s="521" t="s">
        <v>423</v>
      </c>
      <c r="C48" s="522"/>
      <c r="D48" s="522"/>
      <c r="E48" s="523"/>
      <c r="F48" s="524"/>
      <c r="G48" s="514"/>
      <c r="H48" s="515"/>
      <c r="I48" s="515"/>
    </row>
    <row r="49" spans="1:9" x14ac:dyDescent="0.35">
      <c r="A49" s="482"/>
      <c r="B49" s="525" t="s">
        <v>448</v>
      </c>
      <c r="C49" s="522"/>
      <c r="D49" s="522"/>
      <c r="E49" s="523"/>
      <c r="F49" s="524"/>
      <c r="G49" s="514"/>
      <c r="H49" s="515"/>
      <c r="I49" s="515"/>
    </row>
    <row r="50" spans="1:9" x14ac:dyDescent="0.35">
      <c r="A50" s="482"/>
      <c r="B50" s="521" t="s">
        <v>449</v>
      </c>
      <c r="C50" s="522"/>
      <c r="D50" s="522"/>
      <c r="E50" s="523"/>
      <c r="F50" s="524"/>
      <c r="G50" s="514"/>
      <c r="H50" s="515"/>
      <c r="I50" s="515"/>
    </row>
    <row r="51" spans="1:9" x14ac:dyDescent="0.35">
      <c r="A51" s="482"/>
      <c r="B51" s="894" t="s">
        <v>478</v>
      </c>
      <c r="C51" s="895"/>
      <c r="D51" s="895"/>
      <c r="E51" s="523">
        <v>41573420</v>
      </c>
      <c r="F51" s="524"/>
      <c r="G51" s="514"/>
      <c r="H51" s="515"/>
      <c r="I51" s="515"/>
    </row>
    <row r="52" spans="1:9" x14ac:dyDescent="0.35">
      <c r="A52" s="482"/>
      <c r="B52" s="521" t="s">
        <v>624</v>
      </c>
      <c r="C52" s="522"/>
      <c r="D52" s="522"/>
      <c r="E52" s="523"/>
      <c r="F52" s="524">
        <f>E51/2</f>
        <v>20786710</v>
      </c>
      <c r="G52" s="539"/>
      <c r="H52" s="515"/>
      <c r="I52" s="515"/>
    </row>
    <row r="53" spans="1:9" x14ac:dyDescent="0.35">
      <c r="A53" s="482"/>
      <c r="B53" s="525"/>
      <c r="C53" s="522"/>
      <c r="D53" s="534"/>
      <c r="E53" s="535"/>
      <c r="F53" s="540"/>
      <c r="G53" s="514"/>
      <c r="H53" s="515"/>
      <c r="I53" s="515"/>
    </row>
    <row r="54" spans="1:9" x14ac:dyDescent="0.35">
      <c r="A54" s="482"/>
      <c r="B54" s="525" t="s">
        <v>450</v>
      </c>
      <c r="C54" s="522"/>
      <c r="D54" s="522"/>
      <c r="E54" s="523"/>
      <c r="F54" s="524"/>
      <c r="G54" s="514"/>
      <c r="H54" s="515"/>
      <c r="I54" s="515"/>
    </row>
    <row r="55" spans="1:9" x14ac:dyDescent="0.35">
      <c r="A55" s="482"/>
      <c r="B55" s="521" t="s">
        <v>451</v>
      </c>
      <c r="C55" s="522"/>
      <c r="D55" s="522"/>
      <c r="E55" s="523"/>
      <c r="F55" s="524"/>
      <c r="G55" s="514"/>
      <c r="H55" s="515"/>
      <c r="I55" s="515"/>
    </row>
    <row r="56" spans="1:9" ht="15" customHeight="1" x14ac:dyDescent="0.35">
      <c r="A56" s="482"/>
      <c r="B56" s="894" t="s">
        <v>478</v>
      </c>
      <c r="C56" s="895"/>
      <c r="D56" s="895"/>
      <c r="E56" s="523">
        <v>6977400</v>
      </c>
      <c r="F56" s="524"/>
      <c r="G56" s="514"/>
      <c r="H56" s="515"/>
      <c r="I56" s="515"/>
    </row>
    <row r="57" spans="1:9" x14ac:dyDescent="0.35">
      <c r="A57" s="482"/>
      <c r="B57" s="521" t="s">
        <v>625</v>
      </c>
      <c r="C57" s="522"/>
      <c r="D57" s="522"/>
      <c r="E57" s="523"/>
      <c r="F57" s="524">
        <f>E56/2</f>
        <v>3488700</v>
      </c>
      <c r="G57" s="514"/>
      <c r="H57" s="515"/>
      <c r="I57" s="515"/>
    </row>
    <row r="58" spans="1:9" x14ac:dyDescent="0.35">
      <c r="A58" s="482"/>
      <c r="B58" s="525"/>
      <c r="C58" s="522"/>
      <c r="D58" s="534"/>
      <c r="E58" s="535"/>
      <c r="F58" s="540"/>
      <c r="G58" s="514"/>
      <c r="H58" s="515"/>
      <c r="I58" s="515"/>
    </row>
    <row r="59" spans="1:9" x14ac:dyDescent="0.35">
      <c r="A59" s="482"/>
      <c r="B59" s="896" t="s">
        <v>626</v>
      </c>
      <c r="C59" s="897"/>
      <c r="D59" s="897"/>
      <c r="E59" s="897"/>
      <c r="F59" s="541">
        <f>F52+F57</f>
        <v>24275410</v>
      </c>
      <c r="G59" s="514"/>
      <c r="H59" s="515"/>
      <c r="I59" s="515"/>
    </row>
    <row r="60" spans="1:9" x14ac:dyDescent="0.35">
      <c r="A60" s="482"/>
      <c r="B60" s="525"/>
      <c r="C60" s="522"/>
      <c r="D60" s="534"/>
      <c r="E60" s="535"/>
      <c r="F60" s="538"/>
      <c r="G60" s="514"/>
      <c r="H60" s="515"/>
      <c r="I60" s="515"/>
    </row>
    <row r="61" spans="1:9" s="502" customFormat="1" hidden="1" x14ac:dyDescent="0.35">
      <c r="A61" s="500">
        <v>44377</v>
      </c>
      <c r="B61" s="490" t="s">
        <v>452</v>
      </c>
      <c r="C61" s="542"/>
      <c r="D61" s="542"/>
      <c r="E61" s="543"/>
      <c r="F61" s="544"/>
      <c r="G61" s="486" t="s">
        <v>453</v>
      </c>
      <c r="H61" s="545"/>
      <c r="I61" s="545"/>
    </row>
    <row r="62" spans="1:9" s="502" customFormat="1" ht="15.75" hidden="1" customHeight="1" x14ac:dyDescent="0.35">
      <c r="A62" s="546"/>
      <c r="B62" s="542"/>
      <c r="C62" s="542" t="s">
        <v>454</v>
      </c>
      <c r="D62" s="542"/>
      <c r="E62" s="543"/>
      <c r="F62" s="544"/>
      <c r="G62" s="547" t="s">
        <v>455</v>
      </c>
      <c r="H62" s="545"/>
      <c r="I62" s="545"/>
    </row>
    <row r="63" spans="1:9" s="502" customFormat="1" ht="16.5" hidden="1" customHeight="1" x14ac:dyDescent="0.35">
      <c r="A63" s="546"/>
      <c r="B63" s="548"/>
      <c r="C63" s="490" t="s">
        <v>118</v>
      </c>
      <c r="D63" s="542"/>
      <c r="E63" s="543"/>
      <c r="F63" s="544"/>
      <c r="G63" s="486" t="s">
        <v>432</v>
      </c>
      <c r="H63" s="545"/>
      <c r="I63" s="545"/>
    </row>
    <row r="64" spans="1:9" s="502" customFormat="1" hidden="1" x14ac:dyDescent="0.35">
      <c r="A64" s="546"/>
      <c r="B64" s="548"/>
      <c r="C64" s="542"/>
      <c r="D64" s="542"/>
      <c r="E64" s="543"/>
      <c r="F64" s="544"/>
      <c r="G64" s="549"/>
      <c r="H64" s="545"/>
      <c r="I64" s="545"/>
    </row>
    <row r="65" spans="1:9" s="502" customFormat="1" hidden="1" x14ac:dyDescent="0.35">
      <c r="A65" s="546"/>
      <c r="B65" s="550" t="s">
        <v>423</v>
      </c>
      <c r="C65" s="542"/>
      <c r="D65" s="542"/>
      <c r="E65" s="543"/>
      <c r="F65" s="544"/>
      <c r="G65" s="549"/>
      <c r="H65" s="545"/>
      <c r="I65" s="545"/>
    </row>
    <row r="66" spans="1:9" s="502" customFormat="1" hidden="1" x14ac:dyDescent="0.35">
      <c r="A66" s="546"/>
      <c r="B66" s="898" t="s">
        <v>456</v>
      </c>
      <c r="C66" s="899"/>
      <c r="D66" s="899"/>
      <c r="E66" s="899"/>
      <c r="F66" s="900"/>
      <c r="G66" s="549"/>
      <c r="H66" s="545"/>
      <c r="I66" s="545"/>
    </row>
    <row r="67" spans="1:9" s="502" customFormat="1" hidden="1" x14ac:dyDescent="0.35">
      <c r="A67" s="546"/>
      <c r="B67" s="901"/>
      <c r="C67" s="902"/>
      <c r="D67" s="902"/>
      <c r="E67" s="902"/>
      <c r="F67" s="903"/>
      <c r="G67" s="549"/>
      <c r="H67" s="545"/>
      <c r="I67" s="545"/>
    </row>
    <row r="68" spans="1:9" hidden="1" x14ac:dyDescent="0.35">
      <c r="A68" s="500">
        <v>44377</v>
      </c>
      <c r="B68" s="490" t="s">
        <v>118</v>
      </c>
      <c r="C68" s="542"/>
      <c r="D68" s="542"/>
      <c r="E68" s="543"/>
      <c r="F68" s="544"/>
      <c r="G68" s="486" t="s">
        <v>457</v>
      </c>
      <c r="H68" s="551"/>
      <c r="I68" s="551"/>
    </row>
    <row r="69" spans="1:9" hidden="1" x14ac:dyDescent="0.35">
      <c r="A69" s="552"/>
      <c r="B69" s="542" t="s">
        <v>454</v>
      </c>
      <c r="C69" s="542"/>
      <c r="D69" s="542"/>
      <c r="E69" s="543"/>
      <c r="F69" s="544"/>
      <c r="G69" s="547" t="s">
        <v>458</v>
      </c>
      <c r="H69" s="551"/>
      <c r="I69" s="551"/>
    </row>
    <row r="70" spans="1:9" hidden="1" x14ac:dyDescent="0.35">
      <c r="A70" s="552"/>
      <c r="B70" s="553"/>
      <c r="C70" s="490" t="s">
        <v>452</v>
      </c>
      <c r="D70" s="542"/>
      <c r="E70" s="543"/>
      <c r="F70" s="544"/>
      <c r="G70" s="486" t="s">
        <v>459</v>
      </c>
      <c r="H70" s="551"/>
      <c r="I70" s="551"/>
    </row>
    <row r="71" spans="1:9" hidden="1" x14ac:dyDescent="0.35">
      <c r="A71" s="552"/>
      <c r="B71" s="553"/>
      <c r="C71" s="542"/>
      <c r="D71" s="542"/>
      <c r="E71" s="543"/>
      <c r="F71" s="544"/>
      <c r="G71" s="554"/>
      <c r="H71" s="551"/>
      <c r="I71" s="551"/>
    </row>
    <row r="72" spans="1:9" hidden="1" x14ac:dyDescent="0.35">
      <c r="A72" s="552"/>
      <c r="B72" s="550" t="s">
        <v>423</v>
      </c>
      <c r="C72" s="542"/>
      <c r="D72" s="542"/>
      <c r="E72" s="543"/>
      <c r="F72" s="544"/>
      <c r="G72" s="554"/>
      <c r="H72" s="551"/>
      <c r="I72" s="551"/>
    </row>
    <row r="73" spans="1:9" ht="32.25" hidden="1" customHeight="1" x14ac:dyDescent="0.35">
      <c r="A73" s="552"/>
      <c r="B73" s="904" t="s">
        <v>460</v>
      </c>
      <c r="C73" s="905"/>
      <c r="D73" s="905"/>
      <c r="E73" s="905"/>
      <c r="F73" s="906"/>
      <c r="G73" s="554"/>
      <c r="H73" s="551"/>
      <c r="I73" s="551"/>
    </row>
    <row r="74" spans="1:9" hidden="1" x14ac:dyDescent="0.35">
      <c r="A74" s="552"/>
      <c r="B74" s="555"/>
      <c r="C74" s="556"/>
      <c r="D74" s="556"/>
      <c r="E74" s="557"/>
      <c r="F74" s="558"/>
      <c r="G74" s="554"/>
      <c r="H74" s="551"/>
      <c r="I74" s="551"/>
    </row>
    <row r="75" spans="1:9" hidden="1" x14ac:dyDescent="0.35">
      <c r="A75" s="559">
        <v>43646</v>
      </c>
      <c r="B75" s="490" t="s">
        <v>117</v>
      </c>
      <c r="C75" s="542"/>
      <c r="D75" s="542"/>
      <c r="E75" s="543"/>
      <c r="F75" s="544"/>
      <c r="G75" s="560" t="s">
        <v>461</v>
      </c>
      <c r="H75" s="561">
        <f>SUM(I76:I82)</f>
        <v>0</v>
      </c>
      <c r="I75" s="561"/>
    </row>
    <row r="76" spans="1:9" hidden="1" x14ac:dyDescent="0.35">
      <c r="A76" s="562"/>
      <c r="B76" s="550"/>
      <c r="C76" s="490" t="s">
        <v>462</v>
      </c>
      <c r="D76" s="542"/>
      <c r="E76" s="543"/>
      <c r="F76" s="544"/>
      <c r="G76" s="560" t="s">
        <v>463</v>
      </c>
      <c r="H76" s="561"/>
      <c r="I76" s="561"/>
    </row>
    <row r="77" spans="1:9" hidden="1" x14ac:dyDescent="0.35">
      <c r="A77" s="562"/>
      <c r="B77" s="550"/>
      <c r="C77" s="490" t="s">
        <v>464</v>
      </c>
      <c r="D77" s="542"/>
      <c r="E77" s="543"/>
      <c r="F77" s="544"/>
      <c r="G77" s="497" t="s">
        <v>465</v>
      </c>
      <c r="H77" s="561"/>
      <c r="I77" s="493"/>
    </row>
    <row r="78" spans="1:9" hidden="1" x14ac:dyDescent="0.35">
      <c r="A78" s="562"/>
      <c r="B78" s="550"/>
      <c r="C78" s="490" t="s">
        <v>466</v>
      </c>
      <c r="D78" s="542"/>
      <c r="E78" s="543"/>
      <c r="F78" s="544"/>
      <c r="G78" s="497" t="s">
        <v>467</v>
      </c>
      <c r="H78" s="561"/>
      <c r="I78" s="493"/>
    </row>
    <row r="79" spans="1:9" hidden="1" x14ac:dyDescent="0.35">
      <c r="A79" s="562"/>
      <c r="B79" s="550"/>
      <c r="C79" s="490" t="s">
        <v>468</v>
      </c>
      <c r="D79" s="542"/>
      <c r="E79" s="543"/>
      <c r="F79" s="544"/>
      <c r="G79" s="497" t="s">
        <v>469</v>
      </c>
      <c r="H79" s="561"/>
      <c r="I79" s="493"/>
    </row>
    <row r="80" spans="1:9" hidden="1" x14ac:dyDescent="0.35">
      <c r="A80" s="562"/>
      <c r="B80" s="550"/>
      <c r="C80" s="490" t="s">
        <v>470</v>
      </c>
      <c r="D80" s="542"/>
      <c r="E80" s="543"/>
      <c r="F80" s="544"/>
      <c r="G80" s="497" t="s">
        <v>463</v>
      </c>
      <c r="H80" s="561"/>
      <c r="I80" s="493"/>
    </row>
    <row r="81" spans="1:11" hidden="1" x14ac:dyDescent="0.35">
      <c r="A81" s="562"/>
      <c r="B81" s="550"/>
      <c r="C81" s="490" t="s">
        <v>471</v>
      </c>
      <c r="D81" s="542"/>
      <c r="E81" s="543"/>
      <c r="F81" s="544"/>
      <c r="G81" s="497" t="s">
        <v>472</v>
      </c>
      <c r="H81" s="561"/>
      <c r="I81" s="493"/>
    </row>
    <row r="82" spans="1:11" hidden="1" x14ac:dyDescent="0.35">
      <c r="A82" s="562"/>
      <c r="B82" s="489"/>
      <c r="C82" s="490" t="s">
        <v>473</v>
      </c>
      <c r="D82" s="542"/>
      <c r="E82" s="543"/>
      <c r="F82" s="544"/>
      <c r="G82" s="497" t="s">
        <v>474</v>
      </c>
      <c r="H82" s="561"/>
      <c r="I82" s="493"/>
    </row>
    <row r="83" spans="1:11" hidden="1" x14ac:dyDescent="0.35">
      <c r="A83" s="562"/>
      <c r="B83" s="550" t="s">
        <v>423</v>
      </c>
      <c r="C83" s="542"/>
      <c r="D83" s="542"/>
      <c r="E83" s="543"/>
      <c r="F83" s="544"/>
      <c r="G83" s="560"/>
      <c r="H83" s="561"/>
      <c r="I83" s="561"/>
    </row>
    <row r="84" spans="1:11" hidden="1" x14ac:dyDescent="0.35">
      <c r="A84" s="562"/>
      <c r="B84" s="563" t="s">
        <v>475</v>
      </c>
      <c r="C84" s="542"/>
      <c r="D84" s="542"/>
      <c r="E84" s="543"/>
      <c r="F84" s="544"/>
      <c r="G84" s="560"/>
      <c r="H84" s="561"/>
      <c r="I84" s="561"/>
    </row>
    <row r="85" spans="1:11" s="571" customFormat="1" ht="15.5" x14ac:dyDescent="0.35">
      <c r="A85" s="564"/>
      <c r="B85" s="565" t="s">
        <v>627</v>
      </c>
      <c r="C85" s="566"/>
      <c r="D85" s="567"/>
      <c r="E85" s="568"/>
      <c r="F85" s="569"/>
      <c r="G85" s="565"/>
      <c r="H85" s="570">
        <f>SUM(H7:H84)</f>
        <v>59866095</v>
      </c>
      <c r="I85" s="570">
        <f>SUM(I7:I84)</f>
        <v>59866095</v>
      </c>
    </row>
    <row r="86" spans="1:11" s="571" customFormat="1" ht="15.5" x14ac:dyDescent="0.35">
      <c r="A86" s="572"/>
      <c r="B86" s="573"/>
      <c r="C86" s="574"/>
      <c r="D86" s="574"/>
      <c r="E86" s="575"/>
      <c r="F86" s="576"/>
      <c r="G86" s="577"/>
      <c r="H86" s="578"/>
      <c r="I86" s="578"/>
    </row>
    <row r="87" spans="1:11" x14ac:dyDescent="0.35">
      <c r="A87" s="482">
        <v>44926</v>
      </c>
      <c r="B87" s="516" t="s">
        <v>445</v>
      </c>
      <c r="C87" s="516"/>
      <c r="D87" s="516"/>
      <c r="E87" s="517"/>
      <c r="F87" s="518"/>
      <c r="G87" s="514" t="s">
        <v>446</v>
      </c>
      <c r="H87" s="515">
        <f>F102</f>
        <v>24275410</v>
      </c>
      <c r="I87" s="515"/>
    </row>
    <row r="88" spans="1:11" x14ac:dyDescent="0.35">
      <c r="A88" s="482"/>
      <c r="B88" s="520"/>
      <c r="C88" s="516" t="s">
        <v>476</v>
      </c>
      <c r="D88" s="516"/>
      <c r="E88" s="517"/>
      <c r="F88" s="518"/>
      <c r="G88" s="514" t="s">
        <v>623</v>
      </c>
      <c r="H88" s="515"/>
      <c r="I88" s="515">
        <f>H87</f>
        <v>24275410</v>
      </c>
    </row>
    <row r="89" spans="1:11" x14ac:dyDescent="0.35">
      <c r="A89" s="482"/>
      <c r="B89" s="520"/>
      <c r="C89" s="516"/>
      <c r="D89" s="516"/>
      <c r="E89" s="517"/>
      <c r="F89" s="518"/>
      <c r="G89" s="514"/>
      <c r="H89" s="493"/>
      <c r="I89" s="493"/>
    </row>
    <row r="90" spans="1:11" x14ac:dyDescent="0.35">
      <c r="A90" s="482"/>
      <c r="B90" s="521" t="s">
        <v>423</v>
      </c>
      <c r="C90" s="522"/>
      <c r="D90" s="522"/>
      <c r="E90" s="523"/>
      <c r="F90" s="524"/>
      <c r="G90" s="514"/>
      <c r="H90" s="493"/>
      <c r="I90" s="493"/>
    </row>
    <row r="91" spans="1:11" x14ac:dyDescent="0.35">
      <c r="A91" s="482"/>
      <c r="B91" s="525" t="s">
        <v>448</v>
      </c>
      <c r="C91" s="522"/>
      <c r="D91" s="522"/>
      <c r="E91" s="523"/>
      <c r="F91" s="524"/>
      <c r="G91" s="514"/>
      <c r="H91" s="493"/>
      <c r="I91" s="493"/>
    </row>
    <row r="92" spans="1:11" x14ac:dyDescent="0.35">
      <c r="A92" s="482"/>
      <c r="B92" s="521" t="s">
        <v>449</v>
      </c>
      <c r="C92" s="522"/>
      <c r="D92" s="522"/>
      <c r="E92" s="523"/>
      <c r="F92" s="524"/>
      <c r="G92" s="514"/>
      <c r="H92" s="493"/>
      <c r="I92" s="493"/>
    </row>
    <row r="93" spans="1:11" x14ac:dyDescent="0.35">
      <c r="A93" s="482"/>
      <c r="B93" s="521" t="s">
        <v>478</v>
      </c>
      <c r="C93" s="522"/>
      <c r="D93" s="522"/>
      <c r="E93" s="523">
        <v>41573420</v>
      </c>
      <c r="F93" s="524"/>
      <c r="G93" s="514"/>
      <c r="H93" s="493"/>
      <c r="I93" s="493"/>
    </row>
    <row r="94" spans="1:11" x14ac:dyDescent="0.35">
      <c r="A94" s="482"/>
      <c r="B94" s="521" t="s">
        <v>628</v>
      </c>
      <c r="C94" s="522"/>
      <c r="D94" s="522"/>
      <c r="E94" s="523"/>
      <c r="F94" s="524">
        <f>E93/2</f>
        <v>20786710</v>
      </c>
      <c r="G94" s="539"/>
      <c r="H94" s="493"/>
      <c r="I94" s="493"/>
      <c r="K94" s="499"/>
    </row>
    <row r="95" spans="1:11" x14ac:dyDescent="0.35">
      <c r="A95" s="482"/>
      <c r="B95" s="525"/>
      <c r="C95" s="522"/>
      <c r="D95" s="534"/>
      <c r="E95" s="535"/>
      <c r="F95" s="540"/>
      <c r="G95" s="514"/>
      <c r="H95" s="493"/>
      <c r="I95" s="493"/>
    </row>
    <row r="96" spans="1:11" x14ac:dyDescent="0.35">
      <c r="A96" s="482"/>
      <c r="B96" s="533"/>
      <c r="C96" s="534"/>
      <c r="D96" s="534"/>
      <c r="E96" s="535"/>
      <c r="F96" s="538"/>
      <c r="G96" s="514"/>
      <c r="H96" s="493"/>
      <c r="I96" s="493"/>
    </row>
    <row r="97" spans="1:9" x14ac:dyDescent="0.35">
      <c r="A97" s="482"/>
      <c r="B97" s="525" t="s">
        <v>450</v>
      </c>
      <c r="C97" s="522"/>
      <c r="D97" s="522"/>
      <c r="E97" s="523"/>
      <c r="F97" s="524"/>
      <c r="G97" s="514"/>
      <c r="H97" s="493"/>
      <c r="I97" s="493"/>
    </row>
    <row r="98" spans="1:9" x14ac:dyDescent="0.35">
      <c r="A98" s="482"/>
      <c r="B98" s="521" t="s">
        <v>451</v>
      </c>
      <c r="C98" s="522"/>
      <c r="D98" s="522"/>
      <c r="E98" s="523"/>
      <c r="F98" s="524"/>
      <c r="G98" s="514"/>
      <c r="H98" s="493"/>
      <c r="I98" s="493"/>
    </row>
    <row r="99" spans="1:9" x14ac:dyDescent="0.35">
      <c r="A99" s="482"/>
      <c r="B99" s="521" t="s">
        <v>478</v>
      </c>
      <c r="C99" s="522"/>
      <c r="D99" s="522"/>
      <c r="E99" s="523">
        <v>6977400</v>
      </c>
      <c r="F99" s="524"/>
      <c r="G99" s="514"/>
      <c r="H99" s="493"/>
      <c r="I99" s="493"/>
    </row>
    <row r="100" spans="1:9" x14ac:dyDescent="0.35">
      <c r="A100" s="482"/>
      <c r="B100" s="521" t="s">
        <v>629</v>
      </c>
      <c r="C100" s="522"/>
      <c r="D100" s="522"/>
      <c r="E100" s="523"/>
      <c r="F100" s="524">
        <f>E99/2</f>
        <v>3488700</v>
      </c>
      <c r="G100" s="514"/>
      <c r="H100" s="493"/>
      <c r="I100" s="493"/>
    </row>
    <row r="101" spans="1:9" x14ac:dyDescent="0.35">
      <c r="A101" s="482"/>
      <c r="B101" s="563"/>
      <c r="C101" s="579"/>
      <c r="D101" s="580"/>
      <c r="E101" s="535"/>
      <c r="F101" s="540"/>
      <c r="G101" s="514"/>
      <c r="H101" s="493"/>
      <c r="I101" s="493"/>
    </row>
    <row r="102" spans="1:9" x14ac:dyDescent="0.35">
      <c r="A102" s="482"/>
      <c r="B102" s="525" t="s">
        <v>477</v>
      </c>
      <c r="C102" s="522"/>
      <c r="D102" s="534"/>
      <c r="E102" s="535"/>
      <c r="F102" s="540">
        <f>F94+F100</f>
        <v>24275410</v>
      </c>
      <c r="G102" s="514"/>
      <c r="H102" s="493"/>
      <c r="I102" s="493"/>
    </row>
    <row r="103" spans="1:9" x14ac:dyDescent="0.35">
      <c r="A103" s="482"/>
      <c r="B103" s="520"/>
      <c r="C103" s="516"/>
      <c r="D103" s="581"/>
      <c r="E103" s="516"/>
      <c r="F103" s="582"/>
      <c r="G103" s="514"/>
      <c r="H103" s="497"/>
      <c r="I103" s="493"/>
    </row>
    <row r="104" spans="1:9" x14ac:dyDescent="0.35">
      <c r="A104" s="482">
        <v>44926</v>
      </c>
      <c r="B104" s="520" t="s">
        <v>476</v>
      </c>
      <c r="C104" s="516"/>
      <c r="D104" s="516"/>
      <c r="E104" s="516"/>
      <c r="F104" s="582"/>
      <c r="G104" s="514" t="s">
        <v>623</v>
      </c>
      <c r="H104" s="515">
        <f>F116</f>
        <v>54891175</v>
      </c>
      <c r="I104" s="515"/>
    </row>
    <row r="105" spans="1:9" x14ac:dyDescent="0.35">
      <c r="A105" s="482"/>
      <c r="B105" s="520"/>
      <c r="C105" s="516" t="s">
        <v>445</v>
      </c>
      <c r="D105" s="516"/>
      <c r="E105" s="516"/>
      <c r="F105" s="582"/>
      <c r="G105" s="514" t="s">
        <v>446</v>
      </c>
      <c r="H105" s="515"/>
      <c r="I105" s="515">
        <f>H104</f>
        <v>54891175</v>
      </c>
    </row>
    <row r="106" spans="1:9" x14ac:dyDescent="0.35">
      <c r="A106" s="482"/>
      <c r="B106" s="520"/>
      <c r="C106" s="516"/>
      <c r="D106" s="516"/>
      <c r="E106" s="516"/>
      <c r="F106" s="582"/>
      <c r="G106" s="514"/>
      <c r="H106" s="493"/>
      <c r="I106" s="493"/>
    </row>
    <row r="107" spans="1:9" x14ac:dyDescent="0.35">
      <c r="A107" s="482"/>
      <c r="B107" s="521" t="s">
        <v>423</v>
      </c>
      <c r="C107" s="522"/>
      <c r="D107" s="522"/>
      <c r="E107" s="522"/>
      <c r="F107" s="583"/>
      <c r="G107" s="514"/>
      <c r="H107" s="493"/>
      <c r="I107" s="493"/>
    </row>
    <row r="108" spans="1:9" x14ac:dyDescent="0.35">
      <c r="A108" s="482"/>
      <c r="B108" s="525" t="s">
        <v>448</v>
      </c>
      <c r="C108" s="522"/>
      <c r="D108" s="522"/>
      <c r="E108" s="522"/>
      <c r="F108" s="583"/>
      <c r="G108" s="514"/>
      <c r="H108" s="493"/>
      <c r="I108" s="493"/>
    </row>
    <row r="109" spans="1:9" x14ac:dyDescent="0.35">
      <c r="A109" s="482"/>
      <c r="B109" s="521" t="s">
        <v>449</v>
      </c>
      <c r="C109" s="522"/>
      <c r="D109" s="584"/>
      <c r="E109" s="584"/>
      <c r="F109" s="585"/>
      <c r="G109" s="514"/>
      <c r="H109" s="493"/>
      <c r="I109" s="493"/>
    </row>
    <row r="110" spans="1:9" x14ac:dyDescent="0.35">
      <c r="A110" s="500"/>
      <c r="B110" s="586" t="s">
        <v>630</v>
      </c>
      <c r="C110" s="587"/>
      <c r="D110" s="588"/>
      <c r="E110" s="588">
        <v>46897975</v>
      </c>
      <c r="F110" s="532"/>
      <c r="G110" s="514"/>
      <c r="H110" s="493"/>
      <c r="I110" s="493"/>
    </row>
    <row r="111" spans="1:9" x14ac:dyDescent="0.35">
      <c r="A111" s="500"/>
      <c r="B111" s="533"/>
      <c r="C111" s="534"/>
      <c r="D111" s="531"/>
      <c r="E111" s="531"/>
      <c r="F111" s="589"/>
      <c r="G111" s="514"/>
      <c r="H111" s="493"/>
      <c r="I111" s="493"/>
    </row>
    <row r="112" spans="1:9" x14ac:dyDescent="0.35">
      <c r="A112" s="500"/>
      <c r="B112" s="525" t="s">
        <v>450</v>
      </c>
      <c r="C112" s="522"/>
      <c r="D112" s="522"/>
      <c r="E112" s="522"/>
      <c r="F112" s="583"/>
      <c r="G112" s="514"/>
      <c r="H112" s="493"/>
      <c r="I112" s="493"/>
    </row>
    <row r="113" spans="1:11" x14ac:dyDescent="0.35">
      <c r="A113" s="500"/>
      <c r="B113" s="521" t="s">
        <v>451</v>
      </c>
      <c r="C113" s="522"/>
      <c r="D113" s="584"/>
      <c r="E113" s="584"/>
      <c r="F113" s="585"/>
      <c r="G113" s="514"/>
      <c r="H113" s="493"/>
      <c r="I113" s="493"/>
    </row>
    <row r="114" spans="1:11" x14ac:dyDescent="0.35">
      <c r="A114" s="500"/>
      <c r="B114" s="907" t="s">
        <v>630</v>
      </c>
      <c r="C114" s="908"/>
      <c r="D114" s="908"/>
      <c r="E114" s="588">
        <v>7993200</v>
      </c>
      <c r="F114" s="532"/>
      <c r="G114" s="514"/>
      <c r="H114" s="493"/>
      <c r="I114" s="493"/>
    </row>
    <row r="115" spans="1:11" x14ac:dyDescent="0.35">
      <c r="A115" s="500"/>
      <c r="B115" s="521" t="s">
        <v>631</v>
      </c>
      <c r="C115" s="522"/>
      <c r="D115" s="588"/>
      <c r="E115" s="590"/>
      <c r="F115" s="591"/>
      <c r="G115" s="514"/>
      <c r="H115" s="493"/>
      <c r="I115" s="493"/>
    </row>
    <row r="116" spans="1:11" ht="14.5" customHeight="1" x14ac:dyDescent="0.35">
      <c r="A116" s="482"/>
      <c r="B116" s="592" t="s">
        <v>632</v>
      </c>
      <c r="C116" s="593"/>
      <c r="D116" s="588"/>
      <c r="E116" s="594"/>
      <c r="F116" s="595">
        <f>E110+E114</f>
        <v>54891175</v>
      </c>
      <c r="G116" s="514"/>
      <c r="H116" s="493"/>
      <c r="I116" s="493"/>
    </row>
    <row r="117" spans="1:11" x14ac:dyDescent="0.35">
      <c r="A117" s="482"/>
      <c r="B117" s="596"/>
      <c r="C117" s="597"/>
      <c r="D117" s="594"/>
      <c r="E117" s="594"/>
      <c r="F117" s="595"/>
      <c r="G117" s="514"/>
      <c r="H117" s="493"/>
      <c r="I117" s="493"/>
    </row>
    <row r="118" spans="1:11" x14ac:dyDescent="0.35">
      <c r="A118" s="482"/>
      <c r="B118" s="525"/>
      <c r="C118" s="522"/>
      <c r="D118" s="531"/>
      <c r="E118" s="531"/>
      <c r="F118" s="589"/>
      <c r="G118" s="514"/>
      <c r="H118" s="493"/>
      <c r="I118" s="493"/>
    </row>
    <row r="119" spans="1:11" x14ac:dyDescent="0.35">
      <c r="A119" s="482">
        <v>44926</v>
      </c>
      <c r="B119" s="520" t="s">
        <v>380</v>
      </c>
      <c r="C119" s="516"/>
      <c r="D119" s="516"/>
      <c r="E119" s="516"/>
      <c r="F119" s="582"/>
      <c r="G119" s="514" t="s">
        <v>633</v>
      </c>
      <c r="H119" s="515">
        <v>608418017.89999998</v>
      </c>
      <c r="I119" s="515"/>
      <c r="K119" s="598"/>
    </row>
    <row r="120" spans="1:11" x14ac:dyDescent="0.35">
      <c r="A120" s="482"/>
      <c r="B120" s="520" t="s">
        <v>479</v>
      </c>
      <c r="C120" s="516"/>
      <c r="D120" s="516"/>
      <c r="E120" s="516"/>
      <c r="F120" s="582"/>
      <c r="G120" s="514" t="s">
        <v>634</v>
      </c>
      <c r="H120" s="515">
        <v>72759232.459999993</v>
      </c>
      <c r="I120" s="515"/>
    </row>
    <row r="121" spans="1:11" x14ac:dyDescent="0.35">
      <c r="A121" s="482"/>
      <c r="B121" s="520" t="s">
        <v>480</v>
      </c>
      <c r="C121" s="516"/>
      <c r="D121" s="516"/>
      <c r="E121" s="516"/>
      <c r="F121" s="582"/>
      <c r="G121" s="514" t="s">
        <v>635</v>
      </c>
      <c r="H121" s="515">
        <v>41613000</v>
      </c>
      <c r="I121" s="515"/>
    </row>
    <row r="122" spans="1:11" x14ac:dyDescent="0.35">
      <c r="A122" s="482"/>
      <c r="B122" s="520"/>
      <c r="C122" s="516" t="s">
        <v>481</v>
      </c>
      <c r="D122" s="516"/>
      <c r="E122" s="516"/>
      <c r="F122" s="582"/>
      <c r="G122" s="599" t="s">
        <v>455</v>
      </c>
      <c r="H122" s="515"/>
      <c r="I122" s="515">
        <f>H119</f>
        <v>608418017.89999998</v>
      </c>
    </row>
    <row r="123" spans="1:11" x14ac:dyDescent="0.35">
      <c r="A123" s="482"/>
      <c r="B123" s="520"/>
      <c r="C123" s="516" t="s">
        <v>482</v>
      </c>
      <c r="D123" s="516"/>
      <c r="E123" s="516"/>
      <c r="F123" s="582"/>
      <c r="G123" s="599" t="s">
        <v>636</v>
      </c>
      <c r="H123" s="515"/>
      <c r="I123" s="515">
        <f>H120</f>
        <v>72759232.459999993</v>
      </c>
    </row>
    <row r="124" spans="1:11" x14ac:dyDescent="0.35">
      <c r="A124" s="482"/>
      <c r="B124" s="520"/>
      <c r="C124" s="516" t="s">
        <v>483</v>
      </c>
      <c r="D124" s="516"/>
      <c r="E124" s="516"/>
      <c r="F124" s="582"/>
      <c r="G124" s="514" t="s">
        <v>637</v>
      </c>
      <c r="H124" s="515"/>
      <c r="I124" s="515">
        <f>H121</f>
        <v>41613000</v>
      </c>
    </row>
    <row r="125" spans="1:11" x14ac:dyDescent="0.35">
      <c r="A125" s="482"/>
      <c r="B125" s="488"/>
      <c r="C125" s="483"/>
      <c r="D125" s="483"/>
      <c r="E125" s="483"/>
      <c r="F125" s="600"/>
      <c r="G125" s="486"/>
      <c r="H125" s="493"/>
      <c r="I125" s="493"/>
    </row>
    <row r="126" spans="1:11" s="602" customFormat="1" x14ac:dyDescent="0.35">
      <c r="A126" s="482">
        <v>44926</v>
      </c>
      <c r="B126" s="483" t="s">
        <v>419</v>
      </c>
      <c r="C126" s="483"/>
      <c r="D126" s="483"/>
      <c r="E126" s="483"/>
      <c r="F126" s="600"/>
      <c r="G126" s="486" t="s">
        <v>420</v>
      </c>
      <c r="H126" s="515">
        <v>5612400</v>
      </c>
      <c r="I126" s="515"/>
      <c r="J126" s="601"/>
    </row>
    <row r="127" spans="1:11" s="602" customFormat="1" x14ac:dyDescent="0.35">
      <c r="A127" s="500"/>
      <c r="B127" s="483" t="s">
        <v>421</v>
      </c>
      <c r="C127" s="483"/>
      <c r="D127" s="483"/>
      <c r="E127" s="483"/>
      <c r="F127" s="600"/>
      <c r="G127" s="486" t="s">
        <v>422</v>
      </c>
      <c r="H127" s="515">
        <v>979750</v>
      </c>
      <c r="I127" s="515"/>
    </row>
    <row r="128" spans="1:11" s="602" customFormat="1" x14ac:dyDescent="0.35">
      <c r="A128" s="500"/>
      <c r="B128" s="488"/>
      <c r="C128" s="483" t="s">
        <v>417</v>
      </c>
      <c r="D128" s="483"/>
      <c r="E128" s="483"/>
      <c r="F128" s="600"/>
      <c r="G128" s="486" t="s">
        <v>418</v>
      </c>
      <c r="H128" s="515"/>
      <c r="I128" s="515">
        <f>H126</f>
        <v>5612400</v>
      </c>
    </row>
    <row r="129" spans="1:11" s="602" customFormat="1" x14ac:dyDescent="0.35">
      <c r="A129" s="500"/>
      <c r="B129" s="488"/>
      <c r="C129" s="483" t="s">
        <v>415</v>
      </c>
      <c r="D129" s="483"/>
      <c r="E129" s="483"/>
      <c r="F129" s="600"/>
      <c r="G129" s="486" t="s">
        <v>416</v>
      </c>
      <c r="H129" s="515"/>
      <c r="I129" s="515">
        <f>H127</f>
        <v>979750</v>
      </c>
    </row>
    <row r="130" spans="1:11" s="602" customFormat="1" x14ac:dyDescent="0.35">
      <c r="A130" s="500"/>
      <c r="B130" s="488"/>
      <c r="C130" s="483"/>
      <c r="D130" s="483"/>
      <c r="E130" s="483"/>
      <c r="F130" s="600"/>
      <c r="G130" s="486"/>
      <c r="H130" s="493"/>
      <c r="I130" s="493"/>
    </row>
    <row r="131" spans="1:11" s="602" customFormat="1" x14ac:dyDescent="0.35">
      <c r="A131" s="500"/>
      <c r="B131" s="494" t="s">
        <v>423</v>
      </c>
      <c r="C131" s="495"/>
      <c r="D131" s="483"/>
      <c r="E131" s="483"/>
      <c r="F131" s="600"/>
      <c r="G131" s="486"/>
      <c r="H131" s="493"/>
      <c r="I131" s="493"/>
    </row>
    <row r="132" spans="1:11" s="602" customFormat="1" x14ac:dyDescent="0.35">
      <c r="A132" s="500"/>
      <c r="B132" s="498" t="s">
        <v>424</v>
      </c>
      <c r="C132" s="495"/>
      <c r="D132" s="483"/>
      <c r="E132" s="483"/>
      <c r="F132" s="600"/>
      <c r="G132" s="486"/>
      <c r="H132" s="493"/>
      <c r="I132" s="493"/>
    </row>
    <row r="133" spans="1:11" s="602" customFormat="1" x14ac:dyDescent="0.35">
      <c r="A133" s="500"/>
      <c r="B133" s="494" t="s">
        <v>618</v>
      </c>
      <c r="C133" s="495"/>
      <c r="D133" s="485">
        <v>15781150</v>
      </c>
      <c r="E133" s="603"/>
      <c r="F133" s="604"/>
      <c r="G133" s="486"/>
      <c r="H133" s="493"/>
      <c r="I133" s="493"/>
    </row>
    <row r="134" spans="1:11" s="602" customFormat="1" x14ac:dyDescent="0.35">
      <c r="A134" s="500"/>
      <c r="B134" s="605" t="s">
        <v>638</v>
      </c>
      <c r="C134" s="495"/>
      <c r="D134" s="711">
        <v>21393550</v>
      </c>
      <c r="E134" s="606"/>
      <c r="F134" s="607"/>
      <c r="G134" s="486"/>
      <c r="H134" s="493"/>
      <c r="I134" s="493"/>
      <c r="K134" s="608"/>
    </row>
    <row r="135" spans="1:11" s="602" customFormat="1" x14ac:dyDescent="0.35">
      <c r="A135" s="500"/>
      <c r="B135" s="498" t="s">
        <v>425</v>
      </c>
      <c r="C135" s="495"/>
      <c r="D135" s="609">
        <f>D133-D134</f>
        <v>-5612400</v>
      </c>
      <c r="E135" s="610"/>
      <c r="F135" s="611"/>
      <c r="G135" s="486"/>
      <c r="H135" s="493"/>
      <c r="I135" s="493"/>
    </row>
    <row r="136" spans="1:11" s="602" customFormat="1" x14ac:dyDescent="0.35">
      <c r="A136" s="500"/>
      <c r="B136" s="507"/>
      <c r="C136" s="504"/>
      <c r="D136" s="610"/>
      <c r="E136" s="610"/>
      <c r="F136" s="611"/>
      <c r="G136" s="486"/>
      <c r="H136" s="493"/>
      <c r="I136" s="493"/>
      <c r="K136" s="612"/>
    </row>
    <row r="137" spans="1:11" s="602" customFormat="1" x14ac:dyDescent="0.35">
      <c r="A137" s="500"/>
      <c r="B137" s="498" t="s">
        <v>424</v>
      </c>
      <c r="C137" s="504"/>
      <c r="D137" s="504"/>
      <c r="E137" s="505"/>
      <c r="F137" s="506"/>
      <c r="G137" s="486"/>
      <c r="H137" s="493"/>
      <c r="I137" s="493"/>
    </row>
    <row r="138" spans="1:11" s="602" customFormat="1" x14ac:dyDescent="0.35">
      <c r="A138" s="500"/>
      <c r="B138" s="494" t="s">
        <v>619</v>
      </c>
      <c r="C138" s="504"/>
      <c r="D138" s="485">
        <v>8529750</v>
      </c>
      <c r="E138" s="496"/>
      <c r="F138" s="485"/>
      <c r="G138" s="486"/>
      <c r="H138" s="493"/>
      <c r="I138" s="493"/>
    </row>
    <row r="139" spans="1:11" s="602" customFormat="1" x14ac:dyDescent="0.35">
      <c r="A139" s="500"/>
      <c r="B139" s="613" t="s">
        <v>639</v>
      </c>
      <c r="C139" s="504"/>
      <c r="D139" s="712">
        <v>7550000</v>
      </c>
      <c r="E139" s="496"/>
      <c r="F139" s="485"/>
      <c r="G139" s="486"/>
      <c r="H139" s="493"/>
      <c r="I139" s="493"/>
    </row>
    <row r="140" spans="1:11" s="602" customFormat="1" x14ac:dyDescent="0.35">
      <c r="A140" s="500"/>
      <c r="B140" s="498" t="s">
        <v>425</v>
      </c>
      <c r="C140" s="504"/>
      <c r="D140" s="609">
        <f>D138-D139</f>
        <v>979750</v>
      </c>
      <c r="E140" s="496"/>
      <c r="F140" s="485"/>
      <c r="G140" s="486"/>
      <c r="H140" s="493"/>
      <c r="I140" s="493"/>
    </row>
    <row r="141" spans="1:11" x14ac:dyDescent="0.35">
      <c r="A141" s="482"/>
      <c r="B141" s="510"/>
      <c r="C141" s="511"/>
      <c r="D141" s="511"/>
      <c r="E141" s="511"/>
      <c r="F141" s="614"/>
      <c r="G141" s="514"/>
      <c r="H141" s="493"/>
      <c r="I141" s="493"/>
    </row>
    <row r="142" spans="1:11" x14ac:dyDescent="0.35">
      <c r="A142" s="482">
        <v>44926</v>
      </c>
      <c r="B142" s="520" t="s">
        <v>486</v>
      </c>
      <c r="C142" s="516"/>
      <c r="D142" s="516"/>
      <c r="E142" s="516"/>
      <c r="F142" s="582"/>
      <c r="G142" s="514" t="s">
        <v>434</v>
      </c>
      <c r="H142" s="515">
        <f>D151</f>
        <v>965208</v>
      </c>
      <c r="I142" s="515"/>
    </row>
    <row r="143" spans="1:11" x14ac:dyDescent="0.35">
      <c r="A143" s="482"/>
      <c r="B143" s="520" t="s">
        <v>487</v>
      </c>
      <c r="C143" s="516"/>
      <c r="D143" s="516"/>
      <c r="E143" s="516"/>
      <c r="F143" s="582"/>
      <c r="G143" s="514" t="s">
        <v>436</v>
      </c>
      <c r="H143" s="515">
        <f t="shared" ref="H143:H144" si="0">D152</f>
        <v>1115700</v>
      </c>
      <c r="I143" s="515"/>
    </row>
    <row r="144" spans="1:11" x14ac:dyDescent="0.35">
      <c r="A144" s="482"/>
      <c r="B144" s="520" t="s">
        <v>488</v>
      </c>
      <c r="C144" s="516"/>
      <c r="D144" s="516"/>
      <c r="E144" s="516"/>
      <c r="F144" s="582"/>
      <c r="G144" s="514" t="s">
        <v>438</v>
      </c>
      <c r="H144" s="515">
        <f t="shared" si="0"/>
        <v>15438537</v>
      </c>
      <c r="I144" s="515"/>
    </row>
    <row r="145" spans="1:9" x14ac:dyDescent="0.35">
      <c r="A145" s="482"/>
      <c r="B145" s="520"/>
      <c r="C145" s="516" t="s">
        <v>426</v>
      </c>
      <c r="D145" s="516"/>
      <c r="E145" s="516"/>
      <c r="F145" s="582"/>
      <c r="G145" s="514" t="s">
        <v>427</v>
      </c>
      <c r="H145" s="515"/>
      <c r="I145" s="515">
        <f>H142</f>
        <v>965208</v>
      </c>
    </row>
    <row r="146" spans="1:9" x14ac:dyDescent="0.35">
      <c r="A146" s="482"/>
      <c r="B146" s="520"/>
      <c r="C146" s="516" t="s">
        <v>428</v>
      </c>
      <c r="D146" s="516"/>
      <c r="E146" s="516"/>
      <c r="F146" s="582"/>
      <c r="G146" s="514" t="s">
        <v>429</v>
      </c>
      <c r="H146" s="515"/>
      <c r="I146" s="515">
        <f t="shared" ref="I146:I147" si="1">H143</f>
        <v>1115700</v>
      </c>
    </row>
    <row r="147" spans="1:9" x14ac:dyDescent="0.35">
      <c r="A147" s="482"/>
      <c r="B147" s="520"/>
      <c r="C147" s="516" t="s">
        <v>430</v>
      </c>
      <c r="D147" s="516"/>
      <c r="E147" s="516"/>
      <c r="F147" s="582"/>
      <c r="G147" s="514" t="s">
        <v>431</v>
      </c>
      <c r="H147" s="515"/>
      <c r="I147" s="515">
        <f t="shared" si="1"/>
        <v>15438537</v>
      </c>
    </row>
    <row r="148" spans="1:9" x14ac:dyDescent="0.35">
      <c r="A148" s="482"/>
      <c r="B148" s="520"/>
      <c r="C148" s="516"/>
      <c r="D148" s="516"/>
      <c r="E148" s="516"/>
      <c r="F148" s="582"/>
      <c r="G148" s="514"/>
      <c r="H148" s="493"/>
      <c r="I148" s="493"/>
    </row>
    <row r="149" spans="1:9" x14ac:dyDescent="0.35">
      <c r="A149" s="482"/>
      <c r="B149" s="521" t="s">
        <v>423</v>
      </c>
      <c r="C149" s="522"/>
      <c r="D149" s="522"/>
      <c r="E149" s="522"/>
      <c r="F149" s="583"/>
      <c r="G149" s="514"/>
      <c r="H149" s="493"/>
      <c r="I149" s="493"/>
    </row>
    <row r="150" spans="1:9" x14ac:dyDescent="0.35">
      <c r="A150" s="482"/>
      <c r="B150" s="525" t="s">
        <v>640</v>
      </c>
      <c r="C150" s="522"/>
      <c r="D150" s="522"/>
      <c r="E150" s="522"/>
      <c r="F150" s="583"/>
      <c r="G150" s="514"/>
      <c r="H150" s="493"/>
      <c r="I150" s="493"/>
    </row>
    <row r="151" spans="1:9" x14ac:dyDescent="0.35">
      <c r="A151" s="482"/>
      <c r="B151" s="521" t="s">
        <v>439</v>
      </c>
      <c r="C151" s="522"/>
      <c r="D151" s="529">
        <v>965208</v>
      </c>
      <c r="E151" s="529"/>
      <c r="F151" s="532"/>
      <c r="G151" s="514"/>
      <c r="H151" s="493"/>
      <c r="I151" s="493"/>
    </row>
    <row r="152" spans="1:9" x14ac:dyDescent="0.35">
      <c r="A152" s="482"/>
      <c r="B152" s="521" t="s">
        <v>440</v>
      </c>
      <c r="C152" s="522"/>
      <c r="D152" s="529">
        <v>1115700</v>
      </c>
      <c r="E152" s="529"/>
      <c r="F152" s="532"/>
      <c r="G152" s="514"/>
      <c r="H152" s="493"/>
      <c r="I152" s="493"/>
    </row>
    <row r="153" spans="1:9" x14ac:dyDescent="0.35">
      <c r="A153" s="482"/>
      <c r="B153" s="521" t="s">
        <v>441</v>
      </c>
      <c r="C153" s="522"/>
      <c r="D153" s="615">
        <v>15438537</v>
      </c>
      <c r="E153" s="590"/>
      <c r="F153" s="591"/>
      <c r="G153" s="514"/>
      <c r="H153" s="493"/>
      <c r="I153" s="493"/>
    </row>
    <row r="154" spans="1:9" x14ac:dyDescent="0.35">
      <c r="A154" s="482"/>
      <c r="B154" s="525" t="s">
        <v>7</v>
      </c>
      <c r="C154" s="522"/>
      <c r="D154" s="531">
        <f>SUM(D151:D153)</f>
        <v>17519445</v>
      </c>
      <c r="E154" s="531"/>
      <c r="F154" s="589"/>
      <c r="G154" s="514"/>
      <c r="H154" s="561"/>
      <c r="I154" s="561"/>
    </row>
    <row r="155" spans="1:9" x14ac:dyDescent="0.35">
      <c r="A155" s="552"/>
      <c r="B155" s="616"/>
      <c r="C155" s="555"/>
      <c r="D155" s="529"/>
      <c r="E155" s="529"/>
      <c r="F155" s="532"/>
      <c r="G155" s="554"/>
      <c r="H155" s="561"/>
      <c r="I155" s="561"/>
    </row>
    <row r="156" spans="1:9" x14ac:dyDescent="0.35">
      <c r="A156" s="482">
        <v>44926</v>
      </c>
      <c r="B156" s="483" t="s">
        <v>118</v>
      </c>
      <c r="C156" s="617"/>
      <c r="D156" s="617"/>
      <c r="E156" s="618"/>
      <c r="F156" s="619"/>
      <c r="G156" s="486" t="s">
        <v>432</v>
      </c>
      <c r="H156" s="551">
        <f>E164</f>
        <v>4550000</v>
      </c>
      <c r="I156" s="551"/>
    </row>
    <row r="157" spans="1:9" x14ac:dyDescent="0.35">
      <c r="A157" s="552"/>
      <c r="B157" s="620"/>
      <c r="C157" s="483" t="s">
        <v>452</v>
      </c>
      <c r="D157" s="617"/>
      <c r="E157" s="618"/>
      <c r="F157" s="619"/>
      <c r="G157" s="486" t="s">
        <v>641</v>
      </c>
      <c r="H157" s="551"/>
      <c r="I157" s="551">
        <f>H156</f>
        <v>4550000</v>
      </c>
    </row>
    <row r="158" spans="1:9" x14ac:dyDescent="0.35">
      <c r="A158" s="482"/>
      <c r="B158" s="621"/>
      <c r="C158" s="483"/>
      <c r="D158" s="622"/>
      <c r="E158" s="623"/>
      <c r="F158" s="624"/>
      <c r="G158" s="486"/>
      <c r="H158" s="493"/>
      <c r="I158" s="493"/>
    </row>
    <row r="159" spans="1:9" x14ac:dyDescent="0.35">
      <c r="A159" s="482"/>
      <c r="B159" s="494" t="s">
        <v>423</v>
      </c>
      <c r="C159" s="483"/>
      <c r="D159" s="622"/>
      <c r="E159" s="623"/>
      <c r="F159" s="624"/>
      <c r="G159" s="486"/>
      <c r="H159" s="493"/>
      <c r="I159" s="493"/>
    </row>
    <row r="160" spans="1:9" x14ac:dyDescent="0.35">
      <c r="A160" s="482"/>
      <c r="B160" s="893" t="s">
        <v>642</v>
      </c>
      <c r="C160" s="893"/>
      <c r="D160" s="893"/>
      <c r="E160" s="893"/>
      <c r="F160" s="893"/>
      <c r="G160" s="514"/>
      <c r="H160" s="515"/>
      <c r="I160" s="515"/>
    </row>
    <row r="161" spans="1:9" x14ac:dyDescent="0.35">
      <c r="A161" s="482"/>
      <c r="B161" s="625" t="s">
        <v>643</v>
      </c>
      <c r="C161" s="626" t="s">
        <v>644</v>
      </c>
      <c r="D161" s="626"/>
      <c r="E161" s="627">
        <v>1600000</v>
      </c>
      <c r="F161" s="626"/>
      <c r="G161" s="554"/>
      <c r="H161" s="551"/>
      <c r="I161" s="551"/>
    </row>
    <row r="162" spans="1:9" x14ac:dyDescent="0.35">
      <c r="A162" s="482"/>
      <c r="B162" s="625" t="s">
        <v>645</v>
      </c>
      <c r="C162" s="626" t="s">
        <v>646</v>
      </c>
      <c r="D162" s="626"/>
      <c r="E162" s="627">
        <f>2*980000</f>
        <v>1960000</v>
      </c>
      <c r="F162" s="626"/>
      <c r="G162" s="554"/>
      <c r="H162" s="551"/>
      <c r="I162" s="551"/>
    </row>
    <row r="163" spans="1:9" x14ac:dyDescent="0.35">
      <c r="A163" s="482"/>
      <c r="B163" s="625" t="s">
        <v>647</v>
      </c>
      <c r="C163" s="626" t="s">
        <v>648</v>
      </c>
      <c r="D163" s="626"/>
      <c r="E163" s="627">
        <v>990000</v>
      </c>
      <c r="F163" s="626"/>
      <c r="G163" s="554"/>
      <c r="H163" s="551"/>
      <c r="I163" s="551"/>
    </row>
    <row r="164" spans="1:9" x14ac:dyDescent="0.35">
      <c r="A164" s="628"/>
      <c r="B164" s="629"/>
      <c r="C164" s="630" t="s">
        <v>7</v>
      </c>
      <c r="D164" s="629"/>
      <c r="E164" s="631">
        <f>SUM(E161:E163)</f>
        <v>4550000</v>
      </c>
      <c r="F164" s="629"/>
      <c r="G164" s="632"/>
      <c r="H164" s="633"/>
      <c r="I164" s="633"/>
    </row>
    <row r="165" spans="1:9" x14ac:dyDescent="0.35">
      <c r="A165" s="634"/>
      <c r="B165" s="635"/>
      <c r="C165" s="635"/>
      <c r="D165" s="635"/>
      <c r="E165" s="636"/>
      <c r="F165" s="636"/>
      <c r="G165" s="637" t="s">
        <v>24</v>
      </c>
      <c r="H165" s="638">
        <f>SUM(H7:H164)</f>
        <v>950350620.36000001</v>
      </c>
      <c r="I165" s="638">
        <f>SUM(I7:I164)</f>
        <v>950350620.36000001</v>
      </c>
    </row>
  </sheetData>
  <mergeCells count="13">
    <mergeCell ref="B43:D43"/>
    <mergeCell ref="A1:I1"/>
    <mergeCell ref="A2:I2"/>
    <mergeCell ref="A3:I3"/>
    <mergeCell ref="A4:I4"/>
    <mergeCell ref="B6:F6"/>
    <mergeCell ref="B160:F160"/>
    <mergeCell ref="B51:D51"/>
    <mergeCell ref="B56:D56"/>
    <mergeCell ref="B59:E59"/>
    <mergeCell ref="B66:F67"/>
    <mergeCell ref="B73:F73"/>
    <mergeCell ref="B114:D114"/>
  </mergeCells>
  <pageMargins left="0.74803149606299213" right="0.23622047244094491" top="0.63" bottom="0.55118110236220474" header="0.31496062992125984" footer="0.31496062992125984"/>
  <pageSetup paperSize="9" scale="62" orientation="portrait" horizontalDpi="4294967293" verticalDpi="4294967293" r:id="rId1"/>
  <rowBreaks count="1" manualBreakCount="1">
    <brk id="103" max="8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K7"/>
  <sheetViews>
    <sheetView workbookViewId="0">
      <selection activeCell="K7" sqref="K7"/>
    </sheetView>
  </sheetViews>
  <sheetFormatPr defaultRowHeight="14.5" x14ac:dyDescent="0.35"/>
  <sheetData>
    <row r="7" spans="11:11" x14ac:dyDescent="0.35">
      <c r="K7" t="s">
        <v>383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J65"/>
  <sheetViews>
    <sheetView view="pageBreakPreview" topLeftCell="A55" zoomScaleSheetLayoutView="100" workbookViewId="0">
      <selection activeCell="E57" sqref="E57"/>
    </sheetView>
  </sheetViews>
  <sheetFormatPr defaultRowHeight="14.5" x14ac:dyDescent="0.35"/>
  <cols>
    <col min="1" max="1" width="41.1796875" customWidth="1"/>
    <col min="2" max="3" width="20.1796875" bestFit="1" customWidth="1"/>
    <col min="4" max="4" width="16.08984375" bestFit="1" customWidth="1"/>
    <col min="5" max="5" width="41.81640625" bestFit="1" customWidth="1"/>
    <col min="6" max="7" width="18.7265625" bestFit="1" customWidth="1"/>
  </cols>
  <sheetData>
    <row r="1" spans="1:10" ht="15.5" x14ac:dyDescent="0.35">
      <c r="A1" s="752" t="s">
        <v>119</v>
      </c>
      <c r="B1" s="752"/>
      <c r="C1" s="752"/>
    </row>
    <row r="2" spans="1:10" ht="15.5" x14ac:dyDescent="0.35">
      <c r="A2" s="752" t="s">
        <v>206</v>
      </c>
      <c r="B2" s="752"/>
      <c r="C2" s="752"/>
    </row>
    <row r="3" spans="1:10" x14ac:dyDescent="0.35">
      <c r="A3" s="745" t="s">
        <v>120</v>
      </c>
      <c r="B3" s="744"/>
      <c r="C3" s="744"/>
    </row>
    <row r="4" spans="1:10" x14ac:dyDescent="0.35">
      <c r="A4" s="745" t="s">
        <v>607</v>
      </c>
      <c r="B4" s="745"/>
      <c r="C4" s="745"/>
    </row>
    <row r="5" spans="1:10" ht="15" thickBot="1" x14ac:dyDescent="0.4">
      <c r="B5" s="42"/>
      <c r="C5" s="42"/>
    </row>
    <row r="6" spans="1:10" ht="16" thickBot="1" x14ac:dyDescent="0.4">
      <c r="A6" s="43" t="s">
        <v>1</v>
      </c>
      <c r="B6" s="109" t="s">
        <v>608</v>
      </c>
      <c r="C6" s="44" t="s">
        <v>609</v>
      </c>
      <c r="E6" s="112"/>
      <c r="F6" s="113"/>
      <c r="G6" s="114"/>
    </row>
    <row r="7" spans="1:10" x14ac:dyDescent="0.35">
      <c r="A7" s="45" t="s">
        <v>121</v>
      </c>
      <c r="B7" s="46"/>
      <c r="C7" s="46"/>
      <c r="E7" s="13"/>
      <c r="F7" s="115"/>
      <c r="G7" s="115"/>
    </row>
    <row r="8" spans="1:10" x14ac:dyDescent="0.35">
      <c r="A8" s="47" t="s">
        <v>122</v>
      </c>
      <c r="B8" s="48"/>
      <c r="C8" s="48"/>
      <c r="E8" s="13"/>
      <c r="F8" s="115"/>
      <c r="G8" s="115"/>
    </row>
    <row r="9" spans="1:10" x14ac:dyDescent="0.35">
      <c r="A9" s="49" t="s">
        <v>123</v>
      </c>
      <c r="B9" s="215">
        <v>0</v>
      </c>
      <c r="C9" s="50">
        <v>0</v>
      </c>
      <c r="F9" s="116"/>
      <c r="G9" s="116"/>
    </row>
    <row r="10" spans="1:10" x14ac:dyDescent="0.35">
      <c r="A10" s="49" t="s">
        <v>124</v>
      </c>
      <c r="B10" s="215">
        <v>0</v>
      </c>
      <c r="C10" s="50">
        <v>0</v>
      </c>
      <c r="F10" s="116"/>
      <c r="G10" s="116"/>
      <c r="J10" s="214" t="s">
        <v>267</v>
      </c>
    </row>
    <row r="11" spans="1:10" x14ac:dyDescent="0.35">
      <c r="A11" s="49" t="s">
        <v>125</v>
      </c>
      <c r="B11" s="215">
        <v>0</v>
      </c>
      <c r="C11" s="50">
        <v>0</v>
      </c>
      <c r="F11" s="116"/>
      <c r="G11" s="116"/>
    </row>
    <row r="12" spans="1:10" x14ac:dyDescent="0.35">
      <c r="A12" s="49" t="s">
        <v>126</v>
      </c>
      <c r="B12" s="215">
        <v>0</v>
      </c>
      <c r="C12" s="50">
        <v>0</v>
      </c>
      <c r="F12" s="116"/>
      <c r="G12" s="116"/>
    </row>
    <row r="13" spans="1:10" x14ac:dyDescent="0.35">
      <c r="A13" s="49" t="s">
        <v>127</v>
      </c>
      <c r="B13" s="215">
        <v>0</v>
      </c>
      <c r="C13" s="50">
        <v>0</v>
      </c>
      <c r="F13" s="116"/>
      <c r="G13" s="116"/>
    </row>
    <row r="14" spans="1:10" x14ac:dyDescent="0.35">
      <c r="A14" s="49" t="s">
        <v>116</v>
      </c>
      <c r="B14" s="62">
        <v>54891175</v>
      </c>
      <c r="C14" s="62">
        <v>48550820</v>
      </c>
      <c r="F14" s="116"/>
      <c r="G14" s="116"/>
    </row>
    <row r="15" spans="1:10" ht="15" thickBot="1" x14ac:dyDescent="0.4">
      <c r="A15" s="52" t="s">
        <v>128</v>
      </c>
      <c r="B15" s="62">
        <f>21393550+7550000</f>
        <v>28943550</v>
      </c>
      <c r="C15" s="62">
        <v>41297400</v>
      </c>
      <c r="F15" s="116"/>
      <c r="G15" s="116"/>
    </row>
    <row r="16" spans="1:10" ht="15" thickBot="1" x14ac:dyDescent="0.4">
      <c r="A16" s="53" t="s">
        <v>129</v>
      </c>
      <c r="B16" s="54">
        <f>SUM(B9:B15)</f>
        <v>83834725</v>
      </c>
      <c r="C16" s="54">
        <f>SUM(C9:C15)</f>
        <v>89848220</v>
      </c>
      <c r="E16" s="4"/>
      <c r="F16" s="117"/>
      <c r="G16" s="117"/>
    </row>
    <row r="17" spans="1:7" x14ac:dyDescent="0.35">
      <c r="A17" s="45" t="s">
        <v>56</v>
      </c>
      <c r="B17" s="55"/>
      <c r="C17" s="55"/>
      <c r="E17" s="263">
        <v>44166</v>
      </c>
      <c r="F17" s="117"/>
      <c r="G17" s="117"/>
    </row>
    <row r="18" spans="1:7" x14ac:dyDescent="0.35">
      <c r="A18" s="49" t="s">
        <v>19</v>
      </c>
      <c r="B18" s="355">
        <v>1097970000</v>
      </c>
      <c r="C18" s="412">
        <v>1097970000</v>
      </c>
      <c r="E18" s="74">
        <f>B18</f>
        <v>1097970000</v>
      </c>
      <c r="F18" s="116"/>
      <c r="G18" s="116"/>
    </row>
    <row r="19" spans="1:7" x14ac:dyDescent="0.35">
      <c r="A19" s="49" t="s">
        <v>20</v>
      </c>
      <c r="B19" s="215">
        <v>5926821897</v>
      </c>
      <c r="C19" s="215">
        <v>5562445747</v>
      </c>
      <c r="E19" s="142">
        <f>B19+972923350-1760000-248292500</f>
        <v>6649692747</v>
      </c>
      <c r="F19" s="116"/>
      <c r="G19" s="116"/>
    </row>
    <row r="20" spans="1:7" x14ac:dyDescent="0.35">
      <c r="A20" s="49" t="s">
        <v>130</v>
      </c>
      <c r="B20" s="50">
        <v>3468898543</v>
      </c>
      <c r="C20" s="50">
        <v>3468898543</v>
      </c>
      <c r="E20" s="74">
        <f>C20+49662735</f>
        <v>3518561278</v>
      </c>
      <c r="F20" s="116"/>
      <c r="G20" s="116"/>
    </row>
    <row r="21" spans="1:7" x14ac:dyDescent="0.35">
      <c r="A21" s="49" t="s">
        <v>131</v>
      </c>
      <c r="B21" s="50">
        <v>0</v>
      </c>
      <c r="C21" s="50">
        <v>0</v>
      </c>
      <c r="F21" s="116"/>
      <c r="G21" s="116"/>
    </row>
    <row r="22" spans="1:7" x14ac:dyDescent="0.35">
      <c r="A22" s="49" t="s">
        <v>132</v>
      </c>
      <c r="B22" s="215">
        <v>32834154</v>
      </c>
      <c r="C22" s="215">
        <v>29861328</v>
      </c>
      <c r="E22" s="142">
        <f>B22</f>
        <v>32834154</v>
      </c>
      <c r="F22" s="116"/>
      <c r="G22" s="116"/>
    </row>
    <row r="23" spans="1:7" x14ac:dyDescent="0.35">
      <c r="A23" s="49" t="s">
        <v>133</v>
      </c>
      <c r="B23" s="50">
        <v>0</v>
      </c>
      <c r="C23" s="50">
        <v>0</v>
      </c>
      <c r="F23" s="116"/>
      <c r="G23" s="116"/>
    </row>
    <row r="24" spans="1:7" ht="15" thickBot="1" x14ac:dyDescent="0.4">
      <c r="A24" s="52" t="s">
        <v>134</v>
      </c>
      <c r="B24" s="62">
        <v>-6455052500.7700005</v>
      </c>
      <c r="C24" s="62">
        <v>-5773875250.4099998</v>
      </c>
      <c r="E24" s="142">
        <f>C24-749537769-72759232+248292500</f>
        <v>-6347879751.4099998</v>
      </c>
      <c r="F24" s="116"/>
      <c r="G24" s="116"/>
    </row>
    <row r="25" spans="1:7" ht="15" thickBot="1" x14ac:dyDescent="0.4">
      <c r="A25" s="53" t="s">
        <v>135</v>
      </c>
      <c r="B25" s="54">
        <f>SUM(B18:B24)</f>
        <v>4071472093.2299995</v>
      </c>
      <c r="C25" s="54">
        <f>SUM(C18:C24)</f>
        <v>4385300367.5900002</v>
      </c>
      <c r="E25" s="269">
        <v>3723579321.0599999</v>
      </c>
      <c r="F25" s="117">
        <v>1272853228</v>
      </c>
      <c r="G25" s="117">
        <f>E25+F25</f>
        <v>4996432549.0599995</v>
      </c>
    </row>
    <row r="26" spans="1:7" x14ac:dyDescent="0.35">
      <c r="A26" s="45" t="s">
        <v>62</v>
      </c>
      <c r="B26" s="55"/>
      <c r="C26" s="55"/>
      <c r="E26" s="13"/>
      <c r="F26" s="117"/>
      <c r="G26" s="117">
        <f>E24+G25</f>
        <v>-1351447202.3500004</v>
      </c>
    </row>
    <row r="27" spans="1:7" x14ac:dyDescent="0.35">
      <c r="A27" s="49" t="s">
        <v>136</v>
      </c>
      <c r="B27" s="50">
        <v>232815000</v>
      </c>
      <c r="C27" s="50">
        <v>232815000</v>
      </c>
      <c r="E27" s="142">
        <f>B27+98450000</f>
        <v>331265000</v>
      </c>
      <c r="F27" s="116"/>
      <c r="G27" s="116"/>
    </row>
    <row r="28" spans="1:7" x14ac:dyDescent="0.35">
      <c r="A28" s="56" t="s">
        <v>137</v>
      </c>
      <c r="B28" s="57">
        <v>463292500</v>
      </c>
      <c r="C28" s="57">
        <v>463292500</v>
      </c>
      <c r="E28" s="264">
        <f>B28-C28</f>
        <v>0</v>
      </c>
      <c r="F28" s="116"/>
      <c r="G28" s="116"/>
    </row>
    <row r="29" spans="1:7" x14ac:dyDescent="0.35">
      <c r="A29" s="49" t="s">
        <v>138</v>
      </c>
      <c r="B29" s="50">
        <v>-213125000</v>
      </c>
      <c r="C29" s="50">
        <v>-171512000</v>
      </c>
      <c r="D29" s="74"/>
      <c r="F29" s="116"/>
      <c r="G29" s="116"/>
    </row>
    <row r="30" spans="1:7" ht="15" thickBot="1" x14ac:dyDescent="0.4">
      <c r="A30" s="110" t="s">
        <v>212</v>
      </c>
      <c r="B30" s="111">
        <v>-463292500</v>
      </c>
      <c r="C30" s="111">
        <v>-463292500</v>
      </c>
      <c r="D30" s="74"/>
      <c r="F30" s="116"/>
      <c r="G30" s="116">
        <v>3199884677.0100002</v>
      </c>
    </row>
    <row r="31" spans="1:7" ht="15" thickBot="1" x14ac:dyDescent="0.4">
      <c r="A31" s="53" t="s">
        <v>139</v>
      </c>
      <c r="B31" s="58">
        <f>SUM(B27:B30)</f>
        <v>19690000</v>
      </c>
      <c r="C31" s="58">
        <f>SUM(C27:C30)</f>
        <v>61303000</v>
      </c>
      <c r="D31" s="74"/>
      <c r="E31" s="4"/>
      <c r="F31" s="117"/>
      <c r="G31" s="117">
        <v>754757769.03999996</v>
      </c>
    </row>
    <row r="32" spans="1:7" ht="15" thickBot="1" x14ac:dyDescent="0.4">
      <c r="A32" s="59" t="s">
        <v>140</v>
      </c>
      <c r="B32" s="60">
        <f>B16+B25+B31</f>
        <v>4174996818.2299995</v>
      </c>
      <c r="C32" s="60">
        <f>C16+C25+C31</f>
        <v>4536451587.5900002</v>
      </c>
      <c r="D32" s="74">
        <f>B25+B31</f>
        <v>4091162093.2299995</v>
      </c>
      <c r="E32" s="232">
        <f>B32-LPE!D13</f>
        <v>17519445</v>
      </c>
      <c r="F32" s="118"/>
      <c r="G32" s="118">
        <f>G30+G31</f>
        <v>3954642446.0500002</v>
      </c>
    </row>
    <row r="33" spans="1:7" x14ac:dyDescent="0.35">
      <c r="A33" s="45" t="s">
        <v>141</v>
      </c>
      <c r="B33" s="55"/>
      <c r="C33" s="55"/>
      <c r="E33" s="13"/>
      <c r="F33" s="117"/>
      <c r="G33" s="117">
        <f>G32-E28</f>
        <v>3954642446.0500002</v>
      </c>
    </row>
    <row r="34" spans="1:7" x14ac:dyDescent="0.35">
      <c r="A34" s="47" t="s">
        <v>142</v>
      </c>
      <c r="B34" s="61"/>
      <c r="C34" s="61"/>
      <c r="E34" s="13"/>
      <c r="F34" s="117"/>
      <c r="G34" s="117">
        <f>E25-G33</f>
        <v>-231063124.99000025</v>
      </c>
    </row>
    <row r="35" spans="1:7" x14ac:dyDescent="0.35">
      <c r="A35" s="49" t="s">
        <v>143</v>
      </c>
      <c r="B35" s="50">
        <v>0</v>
      </c>
      <c r="C35" s="50">
        <v>0</v>
      </c>
      <c r="E35" s="142">
        <f>B32-B55</f>
        <v>-3.814697265625E-6</v>
      </c>
      <c r="F35" s="116"/>
      <c r="G35" s="116"/>
    </row>
    <row r="36" spans="1:7" x14ac:dyDescent="0.35">
      <c r="A36" s="49" t="s">
        <v>144</v>
      </c>
      <c r="B36" s="50" t="s">
        <v>55</v>
      </c>
      <c r="C36" s="50" t="s">
        <v>55</v>
      </c>
      <c r="F36" s="116"/>
      <c r="G36" s="116"/>
    </row>
    <row r="37" spans="1:7" x14ac:dyDescent="0.35">
      <c r="A37" s="52" t="s">
        <v>117</v>
      </c>
      <c r="B37" s="51">
        <v>0</v>
      </c>
      <c r="C37" s="51">
        <v>0</v>
      </c>
      <c r="F37" s="116"/>
      <c r="G37" s="116"/>
    </row>
    <row r="38" spans="1:7" x14ac:dyDescent="0.35">
      <c r="A38" s="52" t="s">
        <v>115</v>
      </c>
      <c r="B38" s="62">
        <v>17519445</v>
      </c>
      <c r="C38" s="62">
        <v>18604185</v>
      </c>
      <c r="F38" s="119"/>
      <c r="G38" s="119"/>
    </row>
    <row r="39" spans="1:7" ht="15" thickBot="1" x14ac:dyDescent="0.4">
      <c r="A39" s="52" t="s">
        <v>145</v>
      </c>
      <c r="B39" s="62">
        <v>0</v>
      </c>
      <c r="C39" s="62">
        <v>0</v>
      </c>
      <c r="F39" s="119"/>
      <c r="G39" s="119"/>
    </row>
    <row r="40" spans="1:7" ht="15" thickBot="1" x14ac:dyDescent="0.4">
      <c r="A40" s="53" t="s">
        <v>146</v>
      </c>
      <c r="B40" s="54">
        <f>SUM(B35:B39)</f>
        <v>17519445</v>
      </c>
      <c r="C40" s="54">
        <f>SUM(C35:C39)</f>
        <v>18604185</v>
      </c>
      <c r="E40" s="4"/>
      <c r="F40" s="117"/>
      <c r="G40" s="117"/>
    </row>
    <row r="41" spans="1:7" ht="15" thickBot="1" x14ac:dyDescent="0.4">
      <c r="A41" s="63"/>
      <c r="B41" s="57"/>
      <c r="C41" s="57"/>
      <c r="E41" s="6"/>
      <c r="F41" s="116"/>
      <c r="G41" s="116"/>
    </row>
    <row r="42" spans="1:7" ht="15" thickBot="1" x14ac:dyDescent="0.4">
      <c r="A42" s="64" t="s">
        <v>147</v>
      </c>
      <c r="B42" s="65">
        <f>B40</f>
        <v>17519445</v>
      </c>
      <c r="C42" s="65">
        <f>C40</f>
        <v>18604185</v>
      </c>
      <c r="E42" s="120"/>
      <c r="F42" s="121"/>
      <c r="G42" s="121"/>
    </row>
    <row r="43" spans="1:7" x14ac:dyDescent="0.35">
      <c r="A43" s="66"/>
      <c r="B43" s="67"/>
      <c r="C43" s="67"/>
      <c r="F43" s="116"/>
      <c r="G43" s="116"/>
    </row>
    <row r="44" spans="1:7" x14ac:dyDescent="0.35">
      <c r="A44" s="68" t="s">
        <v>148</v>
      </c>
      <c r="B44" s="143"/>
      <c r="C44" s="143"/>
      <c r="E44" s="8"/>
      <c r="F44" s="121"/>
      <c r="G44" s="121"/>
    </row>
    <row r="45" spans="1:7" x14ac:dyDescent="0.35">
      <c r="A45" s="68" t="s">
        <v>148</v>
      </c>
      <c r="B45" s="143">
        <f>B47+B48+B49+B50+B51</f>
        <v>4157477373.2300034</v>
      </c>
      <c r="C45" s="143">
        <v>4517847402.5900002</v>
      </c>
      <c r="E45" s="413">
        <v>4157477373.2299995</v>
      </c>
      <c r="F45" s="121"/>
      <c r="G45" s="121"/>
    </row>
    <row r="46" spans="1:7" x14ac:dyDescent="0.35">
      <c r="A46" s="68" t="s">
        <v>118</v>
      </c>
      <c r="B46" s="143"/>
      <c r="C46" s="143"/>
      <c r="E46" s="8"/>
      <c r="F46" s="121"/>
      <c r="G46" s="121"/>
    </row>
    <row r="47" spans="1:7" x14ac:dyDescent="0.35">
      <c r="A47" s="69" t="s">
        <v>149</v>
      </c>
      <c r="B47" s="140">
        <f>C47-(4550000-1746827)</f>
        <v>4515044229.5900002</v>
      </c>
      <c r="C47" s="140">
        <v>4517847402.5900002</v>
      </c>
      <c r="E47" s="122"/>
      <c r="F47" s="123"/>
      <c r="G47" s="123"/>
    </row>
    <row r="48" spans="1:7" x14ac:dyDescent="0.35">
      <c r="A48" s="69" t="s">
        <v>150</v>
      </c>
      <c r="B48" s="420">
        <v>-21527580054.16</v>
      </c>
      <c r="C48" s="357">
        <v>0</v>
      </c>
      <c r="E48" s="141"/>
      <c r="F48" s="123"/>
      <c r="G48" s="123"/>
    </row>
    <row r="49" spans="1:7" x14ac:dyDescent="0.35">
      <c r="A49" s="69" t="s">
        <v>684</v>
      </c>
      <c r="B49" s="140">
        <f>-21170013197.8</f>
        <v>-21170013197.799999</v>
      </c>
      <c r="C49" s="357">
        <v>0</v>
      </c>
      <c r="E49" s="124"/>
      <c r="F49" s="123"/>
      <c r="G49" s="123"/>
    </row>
    <row r="50" spans="1:7" x14ac:dyDescent="0.35">
      <c r="A50" s="69" t="s">
        <v>679</v>
      </c>
      <c r="B50" s="140">
        <v>21170013197.799999</v>
      </c>
      <c r="C50" s="357">
        <v>0</v>
      </c>
      <c r="E50" s="233"/>
      <c r="F50" s="123"/>
      <c r="G50" s="123"/>
    </row>
    <row r="51" spans="1:7" x14ac:dyDescent="0.35">
      <c r="A51" s="68" t="s">
        <v>151</v>
      </c>
      <c r="B51" s="143">
        <f>SUM(B52:B52)</f>
        <v>21170013197.799999</v>
      </c>
      <c r="C51" s="357">
        <v>0</v>
      </c>
      <c r="E51" s="8"/>
      <c r="F51" s="121"/>
      <c r="G51" s="121"/>
    </row>
    <row r="52" spans="1:7" ht="15" thickBot="1" x14ac:dyDescent="0.4">
      <c r="A52" s="71" t="s">
        <v>408</v>
      </c>
      <c r="B52" s="70">
        <v>21170013197.799999</v>
      </c>
      <c r="C52" s="357">
        <v>0</v>
      </c>
      <c r="E52" s="124"/>
      <c r="F52" s="123"/>
      <c r="G52" s="123"/>
    </row>
    <row r="53" spans="1:7" ht="15" thickBot="1" x14ac:dyDescent="0.4">
      <c r="A53" s="64" t="s">
        <v>152</v>
      </c>
      <c r="B53" s="65">
        <f>B45</f>
        <v>4157477373.2300034</v>
      </c>
      <c r="C53" s="65">
        <f>C45</f>
        <v>4517847402.5900002</v>
      </c>
      <c r="E53" s="120"/>
      <c r="F53" s="121"/>
      <c r="G53" s="121"/>
    </row>
    <row r="54" spans="1:7" ht="15" thickBot="1" x14ac:dyDescent="0.4">
      <c r="A54" s="72"/>
      <c r="B54" s="57"/>
      <c r="C54" s="57"/>
      <c r="E54" s="6"/>
      <c r="F54" s="116"/>
      <c r="G54" s="116"/>
    </row>
    <row r="55" spans="1:7" ht="15" thickBot="1" x14ac:dyDescent="0.4">
      <c r="A55" s="73" t="s">
        <v>153</v>
      </c>
      <c r="B55" s="60">
        <f>B42+B53</f>
        <v>4174996818.2300034</v>
      </c>
      <c r="C55" s="60">
        <f>C42+C53</f>
        <v>4536451587.5900002</v>
      </c>
      <c r="E55" s="414">
        <f>B40+E45</f>
        <v>4174996818.2299995</v>
      </c>
      <c r="F55" s="118"/>
      <c r="G55" s="118"/>
    </row>
    <row r="56" spans="1:7" x14ac:dyDescent="0.35">
      <c r="B56" s="42"/>
      <c r="C56" s="42"/>
      <c r="E56" s="103">
        <f>E55-B32</f>
        <v>0</v>
      </c>
    </row>
    <row r="57" spans="1:7" x14ac:dyDescent="0.35">
      <c r="A57" s="32"/>
      <c r="B57" s="744"/>
      <c r="C57" s="744"/>
    </row>
    <row r="58" spans="1:7" x14ac:dyDescent="0.35">
      <c r="A58" s="142"/>
      <c r="B58" s="745"/>
      <c r="C58" s="745"/>
    </row>
    <row r="59" spans="1:7" x14ac:dyDescent="0.35">
      <c r="A59" s="32"/>
      <c r="B59" s="744"/>
      <c r="C59" s="744"/>
    </row>
    <row r="60" spans="1:7" x14ac:dyDescent="0.35">
      <c r="B60" s="1"/>
      <c r="C60" s="1"/>
    </row>
    <row r="61" spans="1:7" x14ac:dyDescent="0.35">
      <c r="A61" s="32"/>
      <c r="B61" s="1"/>
      <c r="C61" s="1"/>
    </row>
    <row r="62" spans="1:7" x14ac:dyDescent="0.35">
      <c r="A62" s="74"/>
      <c r="B62" s="1"/>
      <c r="C62" s="1"/>
    </row>
    <row r="63" spans="1:7" x14ac:dyDescent="0.35">
      <c r="B63" s="745"/>
      <c r="C63" s="745"/>
    </row>
    <row r="64" spans="1:7" x14ac:dyDescent="0.35">
      <c r="B64" s="733"/>
      <c r="C64" s="733"/>
    </row>
    <row r="65" spans="2:3" x14ac:dyDescent="0.35">
      <c r="B65" s="733"/>
      <c r="C65" s="733"/>
    </row>
  </sheetData>
  <mergeCells count="10">
    <mergeCell ref="B65:C65"/>
    <mergeCell ref="B59:C59"/>
    <mergeCell ref="B63:C63"/>
    <mergeCell ref="B64:C64"/>
    <mergeCell ref="A1:C1"/>
    <mergeCell ref="A2:C2"/>
    <mergeCell ref="A3:C3"/>
    <mergeCell ref="A4:C4"/>
    <mergeCell ref="B57:C57"/>
    <mergeCell ref="B58:C58"/>
  </mergeCells>
  <pageMargins left="1.03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H23"/>
  <sheetViews>
    <sheetView view="pageBreakPreview" topLeftCell="A16" zoomScale="115" zoomScaleNormal="100" zoomScaleSheetLayoutView="115" workbookViewId="0">
      <selection activeCell="B17" sqref="B17"/>
    </sheetView>
  </sheetViews>
  <sheetFormatPr defaultRowHeight="14.5" x14ac:dyDescent="0.35"/>
  <cols>
    <col min="1" max="1" width="9" bestFit="1" customWidth="1"/>
    <col min="2" max="2" width="31.453125" customWidth="1"/>
    <col min="3" max="3" width="5.453125" customWidth="1"/>
    <col min="4" max="4" width="19.26953125" customWidth="1"/>
    <col min="5" max="5" width="16.81640625" customWidth="1"/>
    <col min="6" max="6" width="20.54296875" hidden="1" customWidth="1"/>
    <col min="8" max="8" width="16.08984375" bestFit="1" customWidth="1"/>
  </cols>
  <sheetData>
    <row r="1" spans="1:8" x14ac:dyDescent="0.35">
      <c r="A1" s="734" t="s">
        <v>119</v>
      </c>
      <c r="B1" s="734"/>
      <c r="C1" s="734"/>
      <c r="D1" s="734"/>
      <c r="E1" s="734"/>
      <c r="F1" s="734"/>
    </row>
    <row r="2" spans="1:8" x14ac:dyDescent="0.35">
      <c r="A2" s="734" t="s">
        <v>207</v>
      </c>
      <c r="B2" s="734"/>
      <c r="C2" s="734"/>
      <c r="D2" s="734"/>
      <c r="E2" s="734"/>
      <c r="F2" s="734"/>
    </row>
    <row r="3" spans="1:8" x14ac:dyDescent="0.35">
      <c r="A3" s="734" t="s">
        <v>155</v>
      </c>
      <c r="B3" s="734"/>
      <c r="C3" s="734"/>
      <c r="D3" s="734"/>
      <c r="E3" s="734"/>
      <c r="F3" s="734"/>
    </row>
    <row r="4" spans="1:8" x14ac:dyDescent="0.35">
      <c r="A4" s="734" t="s">
        <v>610</v>
      </c>
      <c r="B4" s="734"/>
      <c r="C4" s="734"/>
      <c r="D4" s="734"/>
      <c r="E4" s="734"/>
      <c r="F4" s="734"/>
    </row>
    <row r="5" spans="1:8" ht="15.5" x14ac:dyDescent="0.35">
      <c r="A5" s="752"/>
      <c r="B5" s="752"/>
      <c r="C5" s="752"/>
      <c r="D5" s="752"/>
      <c r="E5" s="752"/>
      <c r="F5" s="13"/>
    </row>
    <row r="6" spans="1:8" ht="15" thickBot="1" x14ac:dyDescent="0.4"/>
    <row r="7" spans="1:8" ht="16" thickBot="1" x14ac:dyDescent="0.4">
      <c r="A7" s="415" t="s">
        <v>156</v>
      </c>
      <c r="B7" s="759" t="s">
        <v>1</v>
      </c>
      <c r="C7" s="760"/>
      <c r="D7" s="416">
        <v>2022</v>
      </c>
      <c r="E7" s="415" t="s">
        <v>609</v>
      </c>
      <c r="F7" s="44">
        <v>2015</v>
      </c>
    </row>
    <row r="8" spans="1:8" ht="15.5" x14ac:dyDescent="0.35">
      <c r="A8" s="417">
        <v>1</v>
      </c>
      <c r="B8" s="753" t="s">
        <v>157</v>
      </c>
      <c r="C8" s="754"/>
      <c r="D8" s="418">
        <f>E8</f>
        <v>4517847402.5900002</v>
      </c>
      <c r="E8" s="418">
        <v>4517847402.5900002</v>
      </c>
      <c r="F8" s="75">
        <v>4612807127.0900002</v>
      </c>
    </row>
    <row r="9" spans="1:8" ht="15.5" x14ac:dyDescent="0.35">
      <c r="A9" s="419">
        <v>2</v>
      </c>
      <c r="B9" s="755" t="s">
        <v>158</v>
      </c>
      <c r="C9" s="756"/>
      <c r="D9" s="420">
        <f>1746827-4550000</f>
        <v>-2803173</v>
      </c>
      <c r="E9" s="421">
        <v>0</v>
      </c>
      <c r="F9" s="76">
        <v>0</v>
      </c>
      <c r="H9" s="103">
        <f>D8+D9</f>
        <v>4515044229.5900002</v>
      </c>
    </row>
    <row r="10" spans="1:8" ht="15.5" x14ac:dyDescent="0.35">
      <c r="A10" s="417">
        <v>3</v>
      </c>
      <c r="B10" s="422" t="s">
        <v>408</v>
      </c>
      <c r="C10" s="423"/>
      <c r="D10" s="420">
        <v>21170013197.799999</v>
      </c>
      <c r="E10" s="421">
        <v>0</v>
      </c>
      <c r="F10" s="76"/>
    </row>
    <row r="11" spans="1:8" ht="16" thickBot="1" x14ac:dyDescent="0.4">
      <c r="A11" s="417">
        <v>4</v>
      </c>
      <c r="B11" s="755" t="s">
        <v>159</v>
      </c>
      <c r="C11" s="756"/>
      <c r="D11" s="420">
        <v>-21527580054.16</v>
      </c>
      <c r="E11" s="421">
        <v>0</v>
      </c>
      <c r="F11" s="77">
        <v>-14543188048.83</v>
      </c>
    </row>
    <row r="12" spans="1:8" ht="16" hidden="1" thickBot="1" x14ac:dyDescent="0.4">
      <c r="A12" s="424">
        <v>5</v>
      </c>
      <c r="B12" s="757" t="s">
        <v>208</v>
      </c>
      <c r="C12" s="758"/>
      <c r="D12" s="425">
        <v>0</v>
      </c>
      <c r="E12" s="425">
        <v>0</v>
      </c>
      <c r="F12" s="76">
        <v>0</v>
      </c>
    </row>
    <row r="13" spans="1:8" ht="16" thickBot="1" x14ac:dyDescent="0.4">
      <c r="A13" s="426"/>
      <c r="B13" s="427" t="s">
        <v>160</v>
      </c>
      <c r="C13" s="428"/>
      <c r="D13" s="429">
        <f>SUM(D8:D12)</f>
        <v>4157477373.2299995</v>
      </c>
      <c r="E13" s="429">
        <f>SUM(E8:E12)</f>
        <v>4517847402.5900002</v>
      </c>
      <c r="F13" s="78">
        <f>SUM(F8:F12)</f>
        <v>-9930380921.7399998</v>
      </c>
    </row>
    <row r="14" spans="1:8" x14ac:dyDescent="0.35">
      <c r="E14" s="142"/>
    </row>
    <row r="15" spans="1:8" x14ac:dyDescent="0.35">
      <c r="E15" s="744"/>
      <c r="F15" s="744"/>
    </row>
    <row r="16" spans="1:8" x14ac:dyDescent="0.35">
      <c r="E16" s="745"/>
      <c r="F16" s="745"/>
    </row>
    <row r="17" spans="5:6" x14ac:dyDescent="0.35">
      <c r="E17" s="744"/>
      <c r="F17" s="744"/>
    </row>
    <row r="18" spans="5:6" x14ac:dyDescent="0.35">
      <c r="E18" s="1"/>
      <c r="F18" s="1"/>
    </row>
    <row r="19" spans="5:6" x14ac:dyDescent="0.35">
      <c r="E19" s="1"/>
      <c r="F19" s="1"/>
    </row>
    <row r="20" spans="5:6" x14ac:dyDescent="0.35">
      <c r="E20" s="1"/>
      <c r="F20" s="1"/>
    </row>
    <row r="21" spans="5:6" x14ac:dyDescent="0.35">
      <c r="E21" s="745"/>
      <c r="F21" s="745"/>
    </row>
    <row r="22" spans="5:6" x14ac:dyDescent="0.35">
      <c r="E22" s="733"/>
      <c r="F22" s="733"/>
    </row>
    <row r="23" spans="5:6" x14ac:dyDescent="0.35">
      <c r="E23" s="733"/>
      <c r="F23" s="733"/>
    </row>
  </sheetData>
  <mergeCells count="16">
    <mergeCell ref="E23:F23"/>
    <mergeCell ref="E15:F15"/>
    <mergeCell ref="E16:F16"/>
    <mergeCell ref="E17:F17"/>
    <mergeCell ref="E21:F21"/>
    <mergeCell ref="E22:F22"/>
    <mergeCell ref="A1:F1"/>
    <mergeCell ref="A2:F2"/>
    <mergeCell ref="A3:F3"/>
    <mergeCell ref="A4:F4"/>
    <mergeCell ref="A5:E5"/>
    <mergeCell ref="B8:C8"/>
    <mergeCell ref="B9:C9"/>
    <mergeCell ref="B11:C11"/>
    <mergeCell ref="B12:C12"/>
    <mergeCell ref="B7:C7"/>
  </mergeCells>
  <pageMargins left="0.70866141732283472" right="0.70866141732283472" top="0.74803149606299213" bottom="0.74803149606299213" header="0.31496062992125984" footer="0.31496062992125984"/>
  <pageSetup paperSize="9" scale="105" orientation="portrait" horizontalDpi="4294967293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F39"/>
  <sheetViews>
    <sheetView view="pageBreakPreview" topLeftCell="A35" zoomScale="80" zoomScaleNormal="100" zoomScaleSheetLayoutView="80" workbookViewId="0">
      <selection activeCell="B34" sqref="B34"/>
    </sheetView>
  </sheetViews>
  <sheetFormatPr defaultColWidth="9" defaultRowHeight="14.5" x14ac:dyDescent="0.35"/>
  <cols>
    <col min="1" max="1" width="4.26953125" style="460" customWidth="1"/>
    <col min="2" max="2" width="36.54296875" style="456" customWidth="1"/>
    <col min="3" max="3" width="15.81640625" style="456" customWidth="1"/>
    <col min="4" max="4" width="31" style="477" customWidth="1"/>
    <col min="5" max="5" width="16.26953125" style="456" customWidth="1"/>
    <col min="6" max="6" width="17.6328125" style="456" bestFit="1" customWidth="1"/>
    <col min="7" max="7" width="9" style="456"/>
    <col min="8" max="8" width="12.08984375" style="456" customWidth="1"/>
    <col min="9" max="16384" width="9" style="456"/>
  </cols>
  <sheetData>
    <row r="1" spans="1:6" x14ac:dyDescent="0.35">
      <c r="A1" s="770" t="s">
        <v>274</v>
      </c>
      <c r="B1" s="770"/>
      <c r="C1" s="770"/>
      <c r="D1" s="770"/>
    </row>
    <row r="2" spans="1:6" x14ac:dyDescent="0.35">
      <c r="A2" s="761" t="s">
        <v>489</v>
      </c>
      <c r="B2" s="761"/>
      <c r="C2" s="761"/>
      <c r="D2" s="761"/>
    </row>
    <row r="3" spans="1:6" x14ac:dyDescent="0.35">
      <c r="A3" s="771" t="s">
        <v>195</v>
      </c>
      <c r="B3" s="771"/>
      <c r="C3" s="771"/>
      <c r="D3" s="771"/>
      <c r="E3" s="457"/>
      <c r="F3" s="457"/>
    </row>
    <row r="5" spans="1:6" s="460" customFormat="1" ht="28.5" customHeight="1" x14ac:dyDescent="0.35">
      <c r="A5" s="458" t="s">
        <v>0</v>
      </c>
      <c r="B5" s="772" t="s">
        <v>1</v>
      </c>
      <c r="C5" s="772"/>
      <c r="D5" s="459" t="s">
        <v>2</v>
      </c>
    </row>
    <row r="6" spans="1:6" ht="20.25" customHeight="1" x14ac:dyDescent="0.35">
      <c r="A6" s="461">
        <v>1</v>
      </c>
      <c r="B6" s="765" t="s">
        <v>275</v>
      </c>
      <c r="C6" s="765"/>
      <c r="D6" s="462">
        <v>7454923401</v>
      </c>
    </row>
    <row r="7" spans="1:6" ht="20.25" customHeight="1" x14ac:dyDescent="0.35">
      <c r="A7" s="461">
        <v>2</v>
      </c>
      <c r="B7" s="765" t="s">
        <v>276</v>
      </c>
      <c r="C7" s="765"/>
      <c r="D7" s="462">
        <v>12664736350.799999</v>
      </c>
    </row>
    <row r="8" spans="1:6" ht="20.25" customHeight="1" x14ac:dyDescent="0.35">
      <c r="A8" s="461">
        <v>3</v>
      </c>
      <c r="B8" s="765" t="s">
        <v>277</v>
      </c>
      <c r="C8" s="765"/>
      <c r="D8" s="462">
        <v>350000000</v>
      </c>
    </row>
    <row r="9" spans="1:6" ht="20.25" customHeight="1" x14ac:dyDescent="0.35">
      <c r="A9" s="461">
        <v>4</v>
      </c>
      <c r="B9" s="765" t="s">
        <v>278</v>
      </c>
      <c r="C9" s="765"/>
      <c r="D9" s="693">
        <f>D6+D7+D8</f>
        <v>20469659751.799999</v>
      </c>
      <c r="F9" s="640"/>
    </row>
    <row r="10" spans="1:6" ht="20.25" customHeight="1" x14ac:dyDescent="0.35">
      <c r="A10" s="461"/>
      <c r="B10" s="464"/>
      <c r="C10" s="465"/>
      <c r="D10" s="466"/>
    </row>
    <row r="11" spans="1:6" ht="20.25" customHeight="1" x14ac:dyDescent="0.35">
      <c r="A11" s="461">
        <v>5</v>
      </c>
      <c r="B11" s="765" t="s">
        <v>279</v>
      </c>
      <c r="C11" s="765"/>
      <c r="D11" s="467">
        <v>705909556</v>
      </c>
      <c r="E11" s="468"/>
    </row>
    <row r="12" spans="1:6" ht="20.25" customHeight="1" x14ac:dyDescent="0.35">
      <c r="A12" s="461">
        <v>6</v>
      </c>
      <c r="B12" s="765" t="s">
        <v>280</v>
      </c>
      <c r="C12" s="765"/>
      <c r="D12" s="463">
        <f>D9+D11</f>
        <v>21175569307.799999</v>
      </c>
      <c r="F12" s="468"/>
    </row>
    <row r="13" spans="1:6" ht="20.25" customHeight="1" x14ac:dyDescent="0.35">
      <c r="A13" s="461"/>
      <c r="B13" s="766"/>
      <c r="C13" s="767"/>
      <c r="D13" s="466"/>
    </row>
    <row r="14" spans="1:6" ht="20.25" customHeight="1" x14ac:dyDescent="0.35">
      <c r="A14" s="461">
        <v>7</v>
      </c>
      <c r="B14" s="765" t="s">
        <v>281</v>
      </c>
      <c r="C14" s="765"/>
      <c r="D14" s="466">
        <v>585000</v>
      </c>
    </row>
    <row r="15" spans="1:6" ht="20.25" customHeight="1" x14ac:dyDescent="0.35">
      <c r="A15" s="461">
        <v>8</v>
      </c>
      <c r="B15" s="765" t="s">
        <v>282</v>
      </c>
      <c r="C15" s="765"/>
      <c r="D15" s="466">
        <v>0</v>
      </c>
    </row>
    <row r="16" spans="1:6" ht="20.25" customHeight="1" x14ac:dyDescent="0.35">
      <c r="A16" s="461">
        <v>9</v>
      </c>
      <c r="B16" s="765" t="s">
        <v>283</v>
      </c>
      <c r="C16" s="765"/>
      <c r="D16" s="466">
        <v>4971110</v>
      </c>
    </row>
    <row r="17" spans="1:6" ht="20.25" customHeight="1" x14ac:dyDescent="0.35">
      <c r="A17" s="461">
        <v>10</v>
      </c>
      <c r="B17" s="765" t="s">
        <v>284</v>
      </c>
      <c r="C17" s="765"/>
      <c r="D17" s="463">
        <f>SUM(D14:D16)</f>
        <v>5556110</v>
      </c>
    </row>
    <row r="18" spans="1:6" ht="20.25" customHeight="1" x14ac:dyDescent="0.35">
      <c r="A18" s="461"/>
      <c r="B18" s="765" t="s">
        <v>285</v>
      </c>
      <c r="C18" s="765"/>
      <c r="D18" s="466"/>
    </row>
    <row r="19" spans="1:6" ht="20.25" customHeight="1" x14ac:dyDescent="0.35">
      <c r="A19" s="461"/>
      <c r="B19" s="469"/>
      <c r="C19" s="470"/>
      <c r="D19" s="466"/>
    </row>
    <row r="20" spans="1:6" ht="20.25" customHeight="1" x14ac:dyDescent="0.35">
      <c r="A20" s="461">
        <v>11</v>
      </c>
      <c r="B20" s="471" t="s">
        <v>286</v>
      </c>
      <c r="C20" s="472"/>
      <c r="D20" s="693">
        <f>D12-D17</f>
        <v>21170013197.799999</v>
      </c>
      <c r="F20" s="640"/>
    </row>
    <row r="21" spans="1:6" ht="20.25" customHeight="1" x14ac:dyDescent="0.35">
      <c r="A21" s="461"/>
      <c r="B21" s="471"/>
      <c r="C21" s="472"/>
      <c r="D21" s="466"/>
    </row>
    <row r="22" spans="1:6" ht="20.25" customHeight="1" x14ac:dyDescent="0.35">
      <c r="A22" s="461">
        <v>12</v>
      </c>
      <c r="B22" s="471" t="s">
        <v>287</v>
      </c>
      <c r="C22" s="472"/>
      <c r="D22" s="466">
        <f>C24</f>
        <v>882820000</v>
      </c>
    </row>
    <row r="23" spans="1:6" ht="20.25" customHeight="1" x14ac:dyDescent="0.35">
      <c r="A23" s="461"/>
      <c r="B23" s="471" t="s">
        <v>288</v>
      </c>
      <c r="C23" s="472"/>
      <c r="D23" s="466"/>
    </row>
    <row r="24" spans="1:6" ht="20.25" customHeight="1" x14ac:dyDescent="0.35">
      <c r="A24" s="461"/>
      <c r="B24" s="469" t="s">
        <v>612</v>
      </c>
      <c r="C24" s="473">
        <v>882820000</v>
      </c>
      <c r="D24" s="466"/>
    </row>
    <row r="25" spans="1:6" ht="20.25" hidden="1" customHeight="1" x14ac:dyDescent="0.35">
      <c r="A25" s="461"/>
      <c r="B25" s="471"/>
      <c r="C25" s="472" t="s">
        <v>3</v>
      </c>
      <c r="D25" s="466"/>
    </row>
    <row r="26" spans="1:6" ht="20.25" customHeight="1" x14ac:dyDescent="0.35">
      <c r="A26" s="461"/>
      <c r="B26" s="471"/>
      <c r="C26" s="474"/>
      <c r="D26" s="466"/>
    </row>
    <row r="27" spans="1:6" ht="20.25" customHeight="1" x14ac:dyDescent="0.35">
      <c r="A27" s="461">
        <v>13</v>
      </c>
      <c r="B27" s="768" t="s">
        <v>289</v>
      </c>
      <c r="C27" s="769"/>
      <c r="D27" s="475">
        <f>D11</f>
        <v>705909556</v>
      </c>
    </row>
    <row r="28" spans="1:6" ht="20.25" customHeight="1" x14ac:dyDescent="0.35">
      <c r="A28" s="461">
        <v>14</v>
      </c>
      <c r="B28" s="471" t="s">
        <v>290</v>
      </c>
      <c r="C28" s="472"/>
      <c r="D28" s="466">
        <f>C30</f>
        <v>176910444</v>
      </c>
    </row>
    <row r="29" spans="1:6" ht="20.25" customHeight="1" x14ac:dyDescent="0.35">
      <c r="A29" s="461"/>
      <c r="B29" s="471" t="s">
        <v>291</v>
      </c>
      <c r="C29" s="472"/>
      <c r="D29" s="466"/>
    </row>
    <row r="30" spans="1:6" ht="20.25" customHeight="1" x14ac:dyDescent="0.35">
      <c r="A30" s="461"/>
      <c r="B30" s="469" t="s">
        <v>613</v>
      </c>
      <c r="C30" s="470">
        <f>D22-D27</f>
        <v>176910444</v>
      </c>
      <c r="D30" s="466"/>
      <c r="E30" s="476"/>
    </row>
    <row r="32" spans="1:6" x14ac:dyDescent="0.35">
      <c r="C32" s="762" t="s">
        <v>614</v>
      </c>
      <c r="D32" s="762"/>
    </row>
    <row r="33" spans="3:4" x14ac:dyDescent="0.35">
      <c r="C33" s="761" t="s">
        <v>615</v>
      </c>
      <c r="D33" s="761"/>
    </row>
    <row r="34" spans="3:4" x14ac:dyDescent="0.35">
      <c r="C34" s="762"/>
      <c r="D34" s="762"/>
    </row>
    <row r="37" spans="3:4" x14ac:dyDescent="0.35">
      <c r="C37" s="763" t="s">
        <v>616</v>
      </c>
      <c r="D37" s="763"/>
    </row>
    <row r="38" spans="3:4" x14ac:dyDescent="0.35">
      <c r="C38" s="764" t="s">
        <v>495</v>
      </c>
      <c r="D38" s="764"/>
    </row>
    <row r="39" spans="3:4" ht="12" customHeight="1" x14ac:dyDescent="0.35">
      <c r="C39" s="764" t="s">
        <v>496</v>
      </c>
      <c r="D39" s="764"/>
    </row>
  </sheetData>
  <mergeCells count="23">
    <mergeCell ref="B7:C7"/>
    <mergeCell ref="A1:D1"/>
    <mergeCell ref="A2:D2"/>
    <mergeCell ref="A3:D3"/>
    <mergeCell ref="B5:C5"/>
    <mergeCell ref="B6:C6"/>
    <mergeCell ref="C32:D32"/>
    <mergeCell ref="B8:C8"/>
    <mergeCell ref="B9:C9"/>
    <mergeCell ref="B11:C11"/>
    <mergeCell ref="B12:C12"/>
    <mergeCell ref="B13:C13"/>
    <mergeCell ref="B14:C14"/>
    <mergeCell ref="B15:C15"/>
    <mergeCell ref="B16:C16"/>
    <mergeCell ref="B17:C17"/>
    <mergeCell ref="B18:C18"/>
    <mergeCell ref="B27:C27"/>
    <mergeCell ref="C33:D33"/>
    <mergeCell ref="C34:D34"/>
    <mergeCell ref="C37:D37"/>
    <mergeCell ref="C38:D38"/>
    <mergeCell ref="C39:D39"/>
  </mergeCells>
  <pageMargins left="0.78" right="0.23622047244094499" top="0.74803149606299202" bottom="0.35433070866141703" header="0.31496062992126" footer="0.31496062992126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89309-2431-491E-B7C6-1DAFAFE698DC}">
  <sheetPr>
    <tabColor rgb="FF92D050"/>
  </sheetPr>
  <dimension ref="A1:F25"/>
  <sheetViews>
    <sheetView view="pageBreakPreview" topLeftCell="A19" zoomScaleSheetLayoutView="100" workbookViewId="0">
      <selection activeCell="C36" sqref="C36"/>
    </sheetView>
  </sheetViews>
  <sheetFormatPr defaultRowHeight="14.5" x14ac:dyDescent="0.35"/>
  <cols>
    <col min="1" max="1" width="4.26953125" customWidth="1"/>
    <col min="2" max="2" width="27.7265625" customWidth="1"/>
    <col min="3" max="3" width="21" customWidth="1"/>
    <col min="4" max="4" width="22.26953125" customWidth="1"/>
    <col min="5" max="5" width="24.1796875" style="1" customWidth="1"/>
    <col min="6" max="6" width="21.54296875" customWidth="1"/>
  </cols>
  <sheetData>
    <row r="1" spans="1:6" x14ac:dyDescent="0.35">
      <c r="A1" s="778" t="s">
        <v>4</v>
      </c>
      <c r="B1" s="778"/>
      <c r="C1" s="778"/>
      <c r="D1" s="778"/>
      <c r="E1" s="778"/>
      <c r="F1" s="778"/>
    </row>
    <row r="2" spans="1:6" s="8" customFormat="1" ht="15.5" x14ac:dyDescent="0.35">
      <c r="A2" s="779" t="s">
        <v>693</v>
      </c>
      <c r="B2" s="779"/>
      <c r="C2" s="779"/>
      <c r="D2" s="779"/>
      <c r="E2" s="779"/>
      <c r="F2" s="779"/>
    </row>
    <row r="3" spans="1:6" s="8" customFormat="1" x14ac:dyDescent="0.35">
      <c r="A3" s="780" t="s">
        <v>195</v>
      </c>
      <c r="B3" s="780"/>
      <c r="C3" s="780"/>
      <c r="D3" s="780"/>
      <c r="E3" s="780"/>
      <c r="F3" s="780"/>
    </row>
    <row r="5" spans="1:6" x14ac:dyDescent="0.35">
      <c r="A5" s="781" t="s">
        <v>0</v>
      </c>
      <c r="B5" s="781" t="s">
        <v>5</v>
      </c>
      <c r="C5" s="782" t="s">
        <v>6</v>
      </c>
      <c r="D5" s="782"/>
      <c r="E5" s="782"/>
      <c r="F5" s="781" t="s">
        <v>7</v>
      </c>
    </row>
    <row r="6" spans="1:6" s="6" customFormat="1" x14ac:dyDescent="0.35">
      <c r="A6" s="781"/>
      <c r="B6" s="781"/>
      <c r="C6" s="2" t="s">
        <v>8</v>
      </c>
      <c r="D6" s="2" t="s">
        <v>9</v>
      </c>
      <c r="E6" s="9" t="s">
        <v>10</v>
      </c>
      <c r="F6" s="781"/>
    </row>
    <row r="7" spans="1:6" x14ac:dyDescent="0.35">
      <c r="A7" s="10"/>
      <c r="B7" s="10"/>
      <c r="C7" s="10"/>
      <c r="D7" s="10"/>
      <c r="E7" s="3"/>
      <c r="F7" s="10"/>
    </row>
    <row r="8" spans="1:6" x14ac:dyDescent="0.35">
      <c r="A8" s="2"/>
      <c r="B8" s="10"/>
      <c r="C8" s="10"/>
      <c r="D8" s="10"/>
      <c r="E8" s="3"/>
      <c r="F8" s="11"/>
    </row>
    <row r="9" spans="1:6" x14ac:dyDescent="0.35">
      <c r="A9" s="10"/>
      <c r="B9" s="10"/>
      <c r="C9" s="10"/>
      <c r="D9" s="10"/>
      <c r="E9" s="3"/>
      <c r="F9" s="10"/>
    </row>
    <row r="10" spans="1:6" x14ac:dyDescent="0.35">
      <c r="A10" s="10"/>
      <c r="B10" s="10"/>
      <c r="C10" s="10"/>
      <c r="D10" s="10"/>
      <c r="E10" s="3"/>
      <c r="F10" s="10"/>
    </row>
    <row r="11" spans="1:6" x14ac:dyDescent="0.35">
      <c r="A11" s="10"/>
      <c r="B11" s="10"/>
      <c r="C11" s="10"/>
      <c r="D11" s="10"/>
      <c r="E11" s="3"/>
      <c r="F11" s="10"/>
    </row>
    <row r="12" spans="1:6" x14ac:dyDescent="0.35">
      <c r="A12" s="10"/>
      <c r="B12" s="10"/>
      <c r="C12" s="10"/>
      <c r="D12" s="10"/>
      <c r="E12" s="3"/>
      <c r="F12" s="10"/>
    </row>
    <row r="13" spans="1:6" x14ac:dyDescent="0.35">
      <c r="A13" s="10"/>
      <c r="B13" s="10"/>
      <c r="C13" s="10"/>
      <c r="D13" s="10"/>
      <c r="E13" s="3"/>
      <c r="F13" s="10"/>
    </row>
    <row r="14" spans="1:6" s="13" customFormat="1" x14ac:dyDescent="0.35">
      <c r="A14" s="774" t="s">
        <v>203</v>
      </c>
      <c r="B14" s="775"/>
      <c r="C14" s="775"/>
      <c r="D14" s="775"/>
      <c r="E14" s="776"/>
      <c r="F14" s="12"/>
    </row>
    <row r="16" spans="1:6" x14ac:dyDescent="0.35">
      <c r="E16" s="744"/>
      <c r="F16" s="744"/>
    </row>
    <row r="17" spans="5:6" x14ac:dyDescent="0.35">
      <c r="E17" s="744" t="s">
        <v>682</v>
      </c>
      <c r="F17" s="744"/>
    </row>
    <row r="18" spans="5:6" x14ac:dyDescent="0.35">
      <c r="E18" s="745" t="s">
        <v>615</v>
      </c>
      <c r="F18" s="745"/>
    </row>
    <row r="19" spans="5:6" x14ac:dyDescent="0.35">
      <c r="E19" s="744"/>
      <c r="F19" s="744"/>
    </row>
    <row r="20" spans="5:6" x14ac:dyDescent="0.35">
      <c r="E20" s="6"/>
      <c r="F20" s="6"/>
    </row>
    <row r="21" spans="5:6" x14ac:dyDescent="0.35">
      <c r="E21"/>
      <c r="F21" s="1"/>
    </row>
    <row r="22" spans="5:6" x14ac:dyDescent="0.35">
      <c r="E22" s="777" t="s">
        <v>616</v>
      </c>
      <c r="F22" s="777"/>
    </row>
    <row r="23" spans="5:6" x14ac:dyDescent="0.35">
      <c r="E23" s="773" t="s">
        <v>495</v>
      </c>
      <c r="F23" s="773"/>
    </row>
    <row r="24" spans="5:6" x14ac:dyDescent="0.35">
      <c r="E24" s="773" t="s">
        <v>496</v>
      </c>
      <c r="F24" s="773"/>
    </row>
    <row r="25" spans="5:6" x14ac:dyDescent="0.35">
      <c r="E25" s="733"/>
      <c r="F25" s="733"/>
    </row>
  </sheetData>
  <mergeCells count="16">
    <mergeCell ref="A1:F1"/>
    <mergeCell ref="A2:F2"/>
    <mergeCell ref="A3:F3"/>
    <mergeCell ref="A5:A6"/>
    <mergeCell ref="B5:B6"/>
    <mergeCell ref="C5:E5"/>
    <mergeCell ref="F5:F6"/>
    <mergeCell ref="E23:F23"/>
    <mergeCell ref="E24:F24"/>
    <mergeCell ref="E25:F25"/>
    <mergeCell ref="A14:E14"/>
    <mergeCell ref="E16:F16"/>
    <mergeCell ref="E17:F17"/>
    <mergeCell ref="E18:F18"/>
    <mergeCell ref="E19:F19"/>
    <mergeCell ref="E22:F22"/>
  </mergeCells>
  <pageMargins left="0.92" right="0.70866141732283472" top="1.1499999999999999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I21"/>
  <sheetViews>
    <sheetView view="pageBreakPreview" topLeftCell="A10" zoomScale="85" zoomScaleSheetLayoutView="85" workbookViewId="0">
      <selection activeCell="C18" sqref="C18"/>
    </sheetView>
  </sheetViews>
  <sheetFormatPr defaultRowHeight="14.5" x14ac:dyDescent="0.35"/>
  <cols>
    <col min="1" max="1" width="4.26953125" customWidth="1"/>
    <col min="2" max="2" width="34.54296875" customWidth="1"/>
    <col min="3" max="3" width="15" customWidth="1"/>
    <col min="4" max="4" width="10.54296875" customWidth="1"/>
    <col min="5" max="5" width="15.26953125" customWidth="1"/>
    <col min="6" max="6" width="17.453125" customWidth="1"/>
    <col min="9" max="9" width="12" bestFit="1" customWidth="1"/>
  </cols>
  <sheetData>
    <row r="2" spans="1:9" x14ac:dyDescent="0.35">
      <c r="A2" s="778" t="s">
        <v>649</v>
      </c>
      <c r="B2" s="778"/>
      <c r="C2" s="778"/>
      <c r="D2" s="778"/>
      <c r="E2" s="778"/>
      <c r="F2" s="778"/>
    </row>
    <row r="3" spans="1:9" x14ac:dyDescent="0.35">
      <c r="A3" s="238"/>
      <c r="B3" s="238"/>
      <c r="C3" s="238"/>
      <c r="D3" s="238"/>
      <c r="E3" s="238"/>
      <c r="F3" s="238"/>
    </row>
    <row r="4" spans="1:9" ht="15.5" x14ac:dyDescent="0.35">
      <c r="A4" s="779" t="s">
        <v>650</v>
      </c>
      <c r="B4" s="779"/>
      <c r="C4" s="779"/>
      <c r="D4" s="779"/>
      <c r="E4" s="779"/>
      <c r="F4" s="779"/>
    </row>
    <row r="5" spans="1:9" ht="15.5" x14ac:dyDescent="0.35">
      <c r="A5" s="779" t="s">
        <v>611</v>
      </c>
      <c r="B5" s="779"/>
      <c r="C5" s="779"/>
      <c r="D5" s="779"/>
      <c r="E5" s="779"/>
      <c r="F5" s="779"/>
    </row>
    <row r="6" spans="1:9" ht="15.5" x14ac:dyDescent="0.35">
      <c r="A6" s="779" t="s">
        <v>195</v>
      </c>
      <c r="B6" s="779"/>
      <c r="C6" s="779"/>
      <c r="D6" s="779"/>
      <c r="E6" s="779"/>
      <c r="F6" s="779"/>
    </row>
    <row r="7" spans="1:9" x14ac:dyDescent="0.35">
      <c r="A7" s="124"/>
      <c r="B7" s="124"/>
      <c r="C7" s="124"/>
      <c r="D7" s="124"/>
      <c r="E7" s="124"/>
      <c r="F7" s="124"/>
    </row>
    <row r="8" spans="1:9" s="642" customFormat="1" ht="33" customHeight="1" x14ac:dyDescent="0.35">
      <c r="A8" s="641" t="s">
        <v>0</v>
      </c>
      <c r="B8" s="641" t="s">
        <v>651</v>
      </c>
      <c r="C8" s="641" t="s">
        <v>652</v>
      </c>
      <c r="D8" s="641" t="s">
        <v>653</v>
      </c>
      <c r="E8" s="641" t="s">
        <v>654</v>
      </c>
      <c r="F8" s="641" t="s">
        <v>2</v>
      </c>
    </row>
    <row r="9" spans="1:9" x14ac:dyDescent="0.35">
      <c r="A9" s="643"/>
      <c r="B9" s="337" t="s">
        <v>655</v>
      </c>
      <c r="C9" s="243"/>
      <c r="D9" s="644"/>
      <c r="E9" s="243"/>
      <c r="F9" s="645"/>
    </row>
    <row r="10" spans="1:9" ht="47.5" customHeight="1" x14ac:dyDescent="0.35">
      <c r="A10" s="242">
        <v>1</v>
      </c>
      <c r="B10" s="339" t="s">
        <v>656</v>
      </c>
      <c r="C10" s="340">
        <v>585000</v>
      </c>
      <c r="D10" s="646"/>
      <c r="E10" s="244"/>
      <c r="F10" s="647">
        <f>SUM(C10:E10)</f>
        <v>585000</v>
      </c>
    </row>
    <row r="11" spans="1:9" ht="24.5" customHeight="1" x14ac:dyDescent="0.35">
      <c r="A11" s="649">
        <v>2</v>
      </c>
      <c r="B11" s="650" t="s">
        <v>657</v>
      </c>
      <c r="C11" s="651"/>
      <c r="D11" s="652">
        <v>4971110</v>
      </c>
      <c r="E11" s="653"/>
      <c r="F11" s="648">
        <f>SUM(C11:E11)</f>
        <v>4971110</v>
      </c>
    </row>
    <row r="12" spans="1:9" x14ac:dyDescent="0.35">
      <c r="A12" s="774" t="s">
        <v>7</v>
      </c>
      <c r="B12" s="776"/>
      <c r="C12" s="14">
        <f>SUM(C9:C10)</f>
        <v>585000</v>
      </c>
      <c r="D12" s="14">
        <f>SUM(D11)</f>
        <v>4971110</v>
      </c>
      <c r="E12" s="14">
        <f>SUM(E9:E10)</f>
        <v>0</v>
      </c>
      <c r="F12" s="14">
        <f>SUM(F10:F11)</f>
        <v>5556110</v>
      </c>
      <c r="I12" s="32"/>
    </row>
    <row r="14" spans="1:9" x14ac:dyDescent="0.35">
      <c r="E14" s="744" t="s">
        <v>492</v>
      </c>
      <c r="F14" s="744"/>
    </row>
    <row r="15" spans="1:9" x14ac:dyDescent="0.35">
      <c r="E15" s="745" t="s">
        <v>493</v>
      </c>
      <c r="F15" s="745"/>
    </row>
    <row r="16" spans="1:9" x14ac:dyDescent="0.35">
      <c r="E16" s="744"/>
      <c r="F16" s="744"/>
    </row>
    <row r="17" spans="5:6" x14ac:dyDescent="0.35">
      <c r="F17" s="1"/>
    </row>
    <row r="18" spans="5:6" x14ac:dyDescent="0.35">
      <c r="F18" s="1"/>
    </row>
    <row r="19" spans="5:6" x14ac:dyDescent="0.35">
      <c r="E19" s="745" t="s">
        <v>494</v>
      </c>
      <c r="F19" s="745"/>
    </row>
    <row r="20" spans="5:6" x14ac:dyDescent="0.35">
      <c r="E20" s="783" t="s">
        <v>495</v>
      </c>
      <c r="F20" s="783"/>
    </row>
    <row r="21" spans="5:6" x14ac:dyDescent="0.35">
      <c r="E21" s="784" t="s">
        <v>496</v>
      </c>
      <c r="F21" s="783"/>
    </row>
  </sheetData>
  <mergeCells count="11">
    <mergeCell ref="E14:F14"/>
    <mergeCell ref="A2:F2"/>
    <mergeCell ref="A4:F4"/>
    <mergeCell ref="A5:F5"/>
    <mergeCell ref="A6:F6"/>
    <mergeCell ref="A12:B12"/>
    <mergeCell ref="E15:F15"/>
    <mergeCell ref="E16:F16"/>
    <mergeCell ref="E19:F19"/>
    <mergeCell ref="E20:F20"/>
    <mergeCell ref="E21:F21"/>
  </mergeCells>
  <pageMargins left="0.66929133858267698" right="0.39370078740157499" top="0.74803149606299202" bottom="0.74803149606299202" header="0.31496062992126" footer="0.31496062992126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J33"/>
  <sheetViews>
    <sheetView view="pageBreakPreview" topLeftCell="A13" zoomScale="85" zoomScaleSheetLayoutView="85" workbookViewId="0">
      <selection activeCell="B20" sqref="B20"/>
    </sheetView>
  </sheetViews>
  <sheetFormatPr defaultRowHeight="14.5" x14ac:dyDescent="0.35"/>
  <cols>
    <col min="1" max="1" width="4.7265625" style="6" customWidth="1"/>
    <col min="2" max="2" width="37.453125" customWidth="1"/>
    <col min="3" max="3" width="13.26953125" style="1" customWidth="1"/>
    <col min="4" max="4" width="16" customWidth="1"/>
    <col min="5" max="5" width="15.26953125" customWidth="1"/>
    <col min="6" max="6" width="6.26953125" bestFit="1" customWidth="1"/>
    <col min="7" max="7" width="10.54296875" customWidth="1"/>
    <col min="8" max="8" width="12.453125" customWidth="1"/>
    <col min="9" max="9" width="11.81640625" customWidth="1"/>
    <col min="10" max="10" width="10.54296875" customWidth="1"/>
  </cols>
  <sheetData>
    <row r="2" spans="1:10" ht="13.5" customHeight="1" x14ac:dyDescent="0.35">
      <c r="A2" s="778" t="s">
        <v>11</v>
      </c>
      <c r="B2" s="778"/>
      <c r="C2" s="778"/>
      <c r="D2" s="778"/>
      <c r="E2" s="778"/>
      <c r="F2" s="778"/>
      <c r="G2" s="778"/>
      <c r="H2" s="778"/>
      <c r="I2" s="778"/>
      <c r="J2" s="778"/>
    </row>
    <row r="3" spans="1:10" ht="15.5" x14ac:dyDescent="0.35">
      <c r="A3" s="752" t="s">
        <v>12</v>
      </c>
      <c r="B3" s="752"/>
      <c r="C3" s="752"/>
      <c r="D3" s="752"/>
      <c r="E3" s="752"/>
      <c r="F3" s="752"/>
      <c r="G3" s="752"/>
      <c r="H3" s="752"/>
      <c r="I3" s="752"/>
      <c r="J3" s="752"/>
    </row>
    <row r="4" spans="1:10" ht="15.5" x14ac:dyDescent="0.35">
      <c r="A4" s="752" t="s">
        <v>490</v>
      </c>
      <c r="B4" s="752"/>
      <c r="C4" s="752"/>
      <c r="D4" s="752"/>
      <c r="E4" s="752"/>
      <c r="F4" s="752"/>
      <c r="G4" s="752"/>
      <c r="H4" s="752"/>
      <c r="I4" s="752"/>
      <c r="J4" s="752"/>
    </row>
    <row r="5" spans="1:10" ht="15.5" x14ac:dyDescent="0.35">
      <c r="A5" s="752" t="s">
        <v>195</v>
      </c>
      <c r="B5" s="752"/>
      <c r="C5" s="752"/>
      <c r="D5" s="752"/>
      <c r="E5" s="752"/>
      <c r="F5" s="752"/>
      <c r="G5" s="752"/>
      <c r="H5" s="752"/>
      <c r="I5" s="752"/>
      <c r="J5" s="752"/>
    </row>
    <row r="7" spans="1:10" s="16" customFormat="1" ht="15" customHeight="1" x14ac:dyDescent="0.35">
      <c r="A7" s="785" t="s">
        <v>13</v>
      </c>
      <c r="B7" s="785" t="s">
        <v>14</v>
      </c>
      <c r="C7" s="788" t="s">
        <v>15</v>
      </c>
      <c r="D7" s="785" t="s">
        <v>16</v>
      </c>
      <c r="E7" s="790" t="s">
        <v>17</v>
      </c>
      <c r="F7" s="792" t="s">
        <v>18</v>
      </c>
      <c r="G7" s="793"/>
      <c r="H7" s="793"/>
      <c r="I7" s="793"/>
      <c r="J7" s="794"/>
    </row>
    <row r="8" spans="1:10" s="18" customFormat="1" ht="29" x14ac:dyDescent="0.35">
      <c r="A8" s="786"/>
      <c r="B8" s="787"/>
      <c r="C8" s="789"/>
      <c r="D8" s="787"/>
      <c r="E8" s="791"/>
      <c r="F8" s="239" t="s">
        <v>19</v>
      </c>
      <c r="G8" s="17" t="s">
        <v>20</v>
      </c>
      <c r="H8" s="17" t="s">
        <v>21</v>
      </c>
      <c r="I8" s="17" t="s">
        <v>22</v>
      </c>
      <c r="J8" s="17" t="s">
        <v>23</v>
      </c>
    </row>
    <row r="9" spans="1:10" x14ac:dyDescent="0.35">
      <c r="A9" s="336"/>
      <c r="B9" s="337" t="s">
        <v>655</v>
      </c>
      <c r="C9" s="243"/>
      <c r="D9" s="245"/>
      <c r="E9" s="245"/>
      <c r="F9" s="245"/>
      <c r="G9" s="245"/>
      <c r="H9" s="245"/>
      <c r="I9" s="245"/>
      <c r="J9" s="245"/>
    </row>
    <row r="10" spans="1:10" ht="43.5" x14ac:dyDescent="0.35">
      <c r="A10" s="338">
        <v>1</v>
      </c>
      <c r="B10" s="339" t="s">
        <v>656</v>
      </c>
      <c r="C10" s="244"/>
      <c r="D10" s="19"/>
      <c r="E10" s="340">
        <v>585000</v>
      </c>
      <c r="F10" s="20"/>
      <c r="G10" s="20"/>
      <c r="H10" s="20"/>
      <c r="I10" s="20"/>
      <c r="J10" s="20"/>
    </row>
    <row r="11" spans="1:10" ht="31" x14ac:dyDescent="0.35">
      <c r="A11" s="694">
        <v>2</v>
      </c>
      <c r="B11" s="695" t="s">
        <v>681</v>
      </c>
      <c r="C11" s="696"/>
      <c r="D11" s="697"/>
      <c r="E11" s="340">
        <v>4971110</v>
      </c>
      <c r="F11" s="698"/>
      <c r="G11" s="698"/>
      <c r="H11" s="698"/>
      <c r="I11" s="698"/>
      <c r="J11" s="698"/>
    </row>
    <row r="12" spans="1:10" x14ac:dyDescent="0.35">
      <c r="A12" s="774" t="s">
        <v>24</v>
      </c>
      <c r="B12" s="776"/>
      <c r="C12" s="40">
        <f>SUM(C9:C10)</f>
        <v>0</v>
      </c>
      <c r="D12" s="40">
        <f>SUM(D9:D10)</f>
        <v>0</v>
      </c>
      <c r="E12" s="40">
        <f>SUM(E10:E11)</f>
        <v>5556110</v>
      </c>
      <c r="F12" s="40">
        <f>SUM(F10:F10)</f>
        <v>0</v>
      </c>
      <c r="G12" s="40">
        <f>SUM(G10:G10)</f>
        <v>0</v>
      </c>
      <c r="H12" s="40">
        <f>SUM(H10:H10)</f>
        <v>0</v>
      </c>
      <c r="I12" s="40">
        <f>SUM(I10:I10)</f>
        <v>0</v>
      </c>
      <c r="J12" s="40">
        <f>SUM(J10:J10)</f>
        <v>0</v>
      </c>
    </row>
    <row r="13" spans="1:10" x14ac:dyDescent="0.35">
      <c r="C13" s="81"/>
    </row>
    <row r="14" spans="1:10" x14ac:dyDescent="0.35">
      <c r="C14" s="81"/>
    </row>
    <row r="15" spans="1:10" x14ac:dyDescent="0.35">
      <c r="C15" s="81"/>
      <c r="H15" s="744" t="s">
        <v>682</v>
      </c>
      <c r="I15" s="744"/>
    </row>
    <row r="16" spans="1:10" s="21" customFormat="1" x14ac:dyDescent="0.35">
      <c r="A16" s="6"/>
      <c r="B16"/>
      <c r="C16" s="81"/>
      <c r="D16"/>
      <c r="E16"/>
      <c r="F16"/>
      <c r="G16"/>
      <c r="H16" s="745" t="s">
        <v>615</v>
      </c>
      <c r="I16" s="745"/>
      <c r="J16"/>
    </row>
    <row r="17" spans="1:10" ht="15" customHeight="1" x14ac:dyDescent="0.35">
      <c r="C17" s="81"/>
      <c r="H17" s="744"/>
      <c r="I17" s="744"/>
    </row>
    <row r="18" spans="1:10" ht="15" customHeight="1" x14ac:dyDescent="0.35">
      <c r="C18" s="81"/>
      <c r="H18" s="6"/>
      <c r="I18" s="6"/>
    </row>
    <row r="19" spans="1:10" ht="15" customHeight="1" x14ac:dyDescent="0.35">
      <c r="C19" s="81"/>
      <c r="I19" s="1"/>
    </row>
    <row r="20" spans="1:10" ht="15" customHeight="1" x14ac:dyDescent="0.35">
      <c r="C20" s="81"/>
      <c r="G20" s="745" t="s">
        <v>616</v>
      </c>
      <c r="H20" s="745"/>
      <c r="I20" s="745"/>
      <c r="J20" s="745"/>
    </row>
    <row r="21" spans="1:10" ht="15" customHeight="1" x14ac:dyDescent="0.35">
      <c r="C21" s="81"/>
      <c r="H21" s="733" t="s">
        <v>495</v>
      </c>
      <c r="I21" s="733"/>
    </row>
    <row r="22" spans="1:10" ht="15" customHeight="1" x14ac:dyDescent="0.35">
      <c r="C22" s="81"/>
      <c r="H22" s="733" t="s">
        <v>496</v>
      </c>
      <c r="I22" s="733"/>
    </row>
    <row r="23" spans="1:10" s="13" customFormat="1" x14ac:dyDescent="0.35">
      <c r="A23" s="6"/>
      <c r="B23"/>
      <c r="C23" s="81"/>
      <c r="D23"/>
      <c r="E23"/>
      <c r="F23"/>
      <c r="G23"/>
      <c r="H23" s="733"/>
      <c r="I23" s="733"/>
      <c r="J23"/>
    </row>
    <row r="24" spans="1:10" x14ac:dyDescent="0.35">
      <c r="C24" s="81"/>
      <c r="H24" s="733"/>
      <c r="I24" s="733"/>
    </row>
    <row r="25" spans="1:10" x14ac:dyDescent="0.35">
      <c r="C25" s="81"/>
    </row>
    <row r="26" spans="1:10" x14ac:dyDescent="0.35">
      <c r="H26" s="744"/>
      <c r="I26" s="744"/>
    </row>
    <row r="27" spans="1:10" x14ac:dyDescent="0.35">
      <c r="H27" s="745"/>
      <c r="I27" s="745"/>
    </row>
    <row r="28" spans="1:10" x14ac:dyDescent="0.35">
      <c r="I28" s="1"/>
    </row>
    <row r="29" spans="1:10" x14ac:dyDescent="0.35">
      <c r="I29" s="1"/>
    </row>
    <row r="30" spans="1:10" x14ac:dyDescent="0.35">
      <c r="I30" s="1"/>
    </row>
    <row r="31" spans="1:10" x14ac:dyDescent="0.35">
      <c r="H31" s="745"/>
      <c r="I31" s="745"/>
    </row>
    <row r="32" spans="1:10" ht="12.75" customHeight="1" x14ac:dyDescent="0.35">
      <c r="H32" s="733"/>
      <c r="I32" s="733"/>
    </row>
    <row r="33" spans="8:9" ht="12.75" customHeight="1" x14ac:dyDescent="0.35">
      <c r="H33" s="733"/>
      <c r="I33" s="733"/>
    </row>
  </sheetData>
  <mergeCells count="24">
    <mergeCell ref="H21:I21"/>
    <mergeCell ref="A2:J2"/>
    <mergeCell ref="A3:J3"/>
    <mergeCell ref="A4:J4"/>
    <mergeCell ref="A5:J5"/>
    <mergeCell ref="A7:A8"/>
    <mergeCell ref="B7:B8"/>
    <mergeCell ref="C7:C8"/>
    <mergeCell ref="D7:D8"/>
    <mergeCell ref="E7:E8"/>
    <mergeCell ref="F7:J7"/>
    <mergeCell ref="A12:B12"/>
    <mergeCell ref="H15:I15"/>
    <mergeCell ref="H16:I16"/>
    <mergeCell ref="H17:I17"/>
    <mergeCell ref="G20:J20"/>
    <mergeCell ref="H32:I32"/>
    <mergeCell ref="H33:I33"/>
    <mergeCell ref="H22:I22"/>
    <mergeCell ref="H23:I23"/>
    <mergeCell ref="H24:I24"/>
    <mergeCell ref="H26:I26"/>
    <mergeCell ref="H27:I27"/>
    <mergeCell ref="H31:I31"/>
  </mergeCells>
  <pageMargins left="0.70866141732283472" right="0.70866141732283472" top="0.74803149606299213" bottom="0.74803149606299213" header="0.31496062992125984" footer="0.31496062992125984"/>
  <pageSetup paperSize="9" scale="93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34113-1222-4712-9DD6-E8429474482E}">
  <sheetPr>
    <tabColor rgb="FF92D050"/>
  </sheetPr>
  <dimension ref="A2:I31"/>
  <sheetViews>
    <sheetView view="pageBreakPreview" topLeftCell="A19" zoomScale="70" zoomScaleSheetLayoutView="70" workbookViewId="0">
      <selection activeCell="C27" sqref="C27"/>
    </sheetView>
  </sheetViews>
  <sheetFormatPr defaultRowHeight="14.5" x14ac:dyDescent="0.35"/>
  <cols>
    <col min="1" max="1" width="4.7265625" customWidth="1"/>
    <col min="2" max="2" width="25.26953125" customWidth="1"/>
    <col min="3" max="3" width="18.26953125" customWidth="1"/>
    <col min="4" max="8" width="19.1796875" customWidth="1"/>
    <col min="9" max="9" width="23.453125" customWidth="1"/>
  </cols>
  <sheetData>
    <row r="2" spans="1:9" x14ac:dyDescent="0.35">
      <c r="A2" s="778" t="s">
        <v>25</v>
      </c>
      <c r="B2" s="778"/>
      <c r="C2" s="778"/>
      <c r="D2" s="778"/>
      <c r="E2" s="778"/>
      <c r="F2" s="778"/>
      <c r="G2" s="778"/>
      <c r="H2" s="778"/>
      <c r="I2" s="778"/>
    </row>
    <row r="4" spans="1:9" s="13" customFormat="1" ht="15.5" x14ac:dyDescent="0.35">
      <c r="A4" s="752" t="s">
        <v>694</v>
      </c>
      <c r="B4" s="752"/>
      <c r="C4" s="752"/>
      <c r="D4" s="752"/>
      <c r="E4" s="752"/>
      <c r="F4" s="752"/>
      <c r="G4" s="752"/>
      <c r="H4" s="752"/>
      <c r="I4" s="752"/>
    </row>
    <row r="5" spans="1:9" x14ac:dyDescent="0.35">
      <c r="A5" s="745" t="s">
        <v>195</v>
      </c>
      <c r="B5" s="745"/>
      <c r="C5" s="745"/>
      <c r="D5" s="745"/>
      <c r="E5" s="745"/>
      <c r="F5" s="745"/>
      <c r="G5" s="745"/>
      <c r="H5" s="745"/>
      <c r="I5" s="745"/>
    </row>
    <row r="7" spans="1:9" x14ac:dyDescent="0.35">
      <c r="A7" s="797" t="s">
        <v>0</v>
      </c>
      <c r="B7" s="797" t="s">
        <v>196</v>
      </c>
      <c r="C7" s="800" t="s">
        <v>384</v>
      </c>
      <c r="D7" s="795" t="s">
        <v>26</v>
      </c>
      <c r="E7" s="803"/>
      <c r="F7" s="804"/>
      <c r="G7" s="804"/>
      <c r="H7" s="805"/>
      <c r="I7" s="800" t="s">
        <v>50</v>
      </c>
    </row>
    <row r="8" spans="1:9" x14ac:dyDescent="0.35">
      <c r="A8" s="798"/>
      <c r="B8" s="798"/>
      <c r="C8" s="801"/>
      <c r="D8" s="22" t="s">
        <v>27</v>
      </c>
      <c r="E8" s="22" t="s">
        <v>197</v>
      </c>
      <c r="F8" s="23" t="s">
        <v>198</v>
      </c>
      <c r="G8" s="23" t="s">
        <v>199</v>
      </c>
      <c r="H8" s="23" t="s">
        <v>200</v>
      </c>
      <c r="I8" s="801"/>
    </row>
    <row r="9" spans="1:9" x14ac:dyDescent="0.35">
      <c r="A9" s="799"/>
      <c r="B9" s="799"/>
      <c r="C9" s="802"/>
      <c r="D9" s="24"/>
      <c r="E9" s="25" t="s">
        <v>28</v>
      </c>
      <c r="F9" s="25" t="s">
        <v>28</v>
      </c>
      <c r="G9" s="25" t="s">
        <v>28</v>
      </c>
      <c r="H9" s="25" t="s">
        <v>29</v>
      </c>
      <c r="I9" s="802"/>
    </row>
    <row r="10" spans="1:9" x14ac:dyDescent="0.35">
      <c r="A10" s="10"/>
      <c r="B10" s="10"/>
      <c r="C10" s="10"/>
      <c r="D10" s="10"/>
      <c r="E10" s="10"/>
      <c r="F10" s="10"/>
      <c r="G10" s="10"/>
      <c r="H10" s="10"/>
      <c r="I10" s="10"/>
    </row>
    <row r="11" spans="1:9" x14ac:dyDescent="0.3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35">
      <c r="A12" s="10"/>
      <c r="B12" s="10"/>
      <c r="C12" s="10"/>
      <c r="D12" s="10"/>
      <c r="E12" s="10"/>
      <c r="F12" s="10"/>
      <c r="G12" s="10"/>
      <c r="H12" s="10"/>
      <c r="I12" s="10"/>
    </row>
    <row r="13" spans="1:9" x14ac:dyDescent="0.35">
      <c r="A13" s="10"/>
      <c r="B13" s="10"/>
      <c r="C13" s="10"/>
      <c r="D13" s="10"/>
      <c r="E13" s="10"/>
      <c r="F13" s="10"/>
      <c r="G13" s="10"/>
      <c r="H13" s="10"/>
      <c r="I13" s="10"/>
    </row>
    <row r="14" spans="1:9" x14ac:dyDescent="0.35">
      <c r="A14" s="10"/>
      <c r="B14" s="10"/>
      <c r="C14" s="10"/>
      <c r="D14" s="10"/>
      <c r="E14" s="10"/>
      <c r="F14" s="10"/>
      <c r="G14" s="10"/>
      <c r="H14" s="10"/>
      <c r="I14" s="10"/>
    </row>
    <row r="15" spans="1:9" x14ac:dyDescent="0.35">
      <c r="A15" s="10"/>
      <c r="B15" s="10"/>
      <c r="C15" s="10"/>
      <c r="D15" s="10"/>
      <c r="E15" s="10"/>
      <c r="F15" s="10"/>
      <c r="G15" s="10"/>
      <c r="H15" s="10"/>
      <c r="I15" s="10"/>
    </row>
    <row r="16" spans="1:9" x14ac:dyDescent="0.35">
      <c r="A16" s="10"/>
      <c r="B16" s="10"/>
      <c r="C16" s="10"/>
      <c r="D16" s="10"/>
      <c r="E16" s="10"/>
      <c r="F16" s="10"/>
      <c r="G16" s="10"/>
      <c r="H16" s="10"/>
      <c r="I16" s="10"/>
    </row>
    <row r="17" spans="1:9" x14ac:dyDescent="0.3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35">
      <c r="A18" s="10"/>
      <c r="B18" s="10"/>
      <c r="C18" s="10"/>
      <c r="D18" s="10"/>
      <c r="E18" s="10"/>
      <c r="F18" s="10"/>
      <c r="G18" s="10"/>
      <c r="H18" s="10"/>
      <c r="I18" s="10"/>
    </row>
    <row r="19" spans="1:9" x14ac:dyDescent="0.35">
      <c r="A19" s="10"/>
      <c r="B19" s="10"/>
      <c r="C19" s="10"/>
      <c r="D19" s="10"/>
      <c r="E19" s="10"/>
      <c r="F19" s="10"/>
      <c r="G19" s="10"/>
      <c r="H19" s="10"/>
      <c r="I19" s="10"/>
    </row>
    <row r="20" spans="1:9" x14ac:dyDescent="0.35">
      <c r="A20" s="10"/>
      <c r="B20" s="10"/>
      <c r="C20" s="10"/>
      <c r="D20" s="10"/>
      <c r="E20" s="10"/>
      <c r="F20" s="10"/>
      <c r="G20" s="10"/>
      <c r="H20" s="10"/>
      <c r="I20" s="10"/>
    </row>
    <row r="21" spans="1:9" x14ac:dyDescent="0.35">
      <c r="A21" s="795" t="s">
        <v>7</v>
      </c>
      <c r="B21" s="796"/>
      <c r="C21" s="5"/>
      <c r="D21" s="5"/>
      <c r="E21" s="5"/>
      <c r="F21" s="10"/>
      <c r="G21" s="10"/>
      <c r="H21" s="10"/>
      <c r="I21" s="10"/>
    </row>
    <row r="24" spans="1:9" x14ac:dyDescent="0.35">
      <c r="G24" s="744" t="s">
        <v>682</v>
      </c>
      <c r="H24" s="744"/>
    </row>
    <row r="25" spans="1:9" x14ac:dyDescent="0.35">
      <c r="G25" s="745" t="s">
        <v>615</v>
      </c>
      <c r="H25" s="745"/>
    </row>
    <row r="26" spans="1:9" x14ac:dyDescent="0.35">
      <c r="G26" s="744"/>
      <c r="H26" s="744"/>
    </row>
    <row r="27" spans="1:9" x14ac:dyDescent="0.35">
      <c r="G27" s="6"/>
      <c r="H27" s="6"/>
    </row>
    <row r="28" spans="1:9" x14ac:dyDescent="0.35">
      <c r="H28" s="1"/>
    </row>
    <row r="29" spans="1:9" x14ac:dyDescent="0.35">
      <c r="F29" s="13"/>
      <c r="G29" s="745" t="s">
        <v>616</v>
      </c>
      <c r="H29" s="745"/>
      <c r="I29" s="13"/>
    </row>
    <row r="30" spans="1:9" x14ac:dyDescent="0.35">
      <c r="G30" s="733" t="s">
        <v>495</v>
      </c>
      <c r="H30" s="733"/>
    </row>
    <row r="31" spans="1:9" x14ac:dyDescent="0.35">
      <c r="G31" s="733" t="s">
        <v>496</v>
      </c>
      <c r="H31" s="733"/>
    </row>
  </sheetData>
  <mergeCells count="15">
    <mergeCell ref="A2:I2"/>
    <mergeCell ref="A4:I4"/>
    <mergeCell ref="A5:I5"/>
    <mergeCell ref="A7:A9"/>
    <mergeCell ref="B7:B9"/>
    <mergeCell ref="C7:C9"/>
    <mergeCell ref="D7:H7"/>
    <mergeCell ref="I7:I9"/>
    <mergeCell ref="G31:H31"/>
    <mergeCell ref="A21:B21"/>
    <mergeCell ref="G24:H24"/>
    <mergeCell ref="G25:H25"/>
    <mergeCell ref="G26:H26"/>
    <mergeCell ref="G29:H29"/>
    <mergeCell ref="G30:H30"/>
  </mergeCells>
  <pageMargins left="0.70866141732283472" right="0.70866141732283472" top="0.74803149606299213" bottom="0.74803149606299213" header="0.31496062992125984" footer="0.31496062992125984"/>
  <pageSetup paperSize="9" scale="78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25</vt:i4>
      </vt:variant>
    </vt:vector>
  </HeadingPairs>
  <TitlesOfParts>
    <vt:vector size="54" baseType="lpstr">
      <vt:lpstr>LRA</vt:lpstr>
      <vt:lpstr>LO</vt:lpstr>
      <vt:lpstr>NERACA</vt:lpstr>
      <vt:lpstr>LPE</vt:lpstr>
      <vt:lpstr>1a</vt:lpstr>
      <vt:lpstr>2</vt:lpstr>
      <vt:lpstr>5.</vt:lpstr>
      <vt:lpstr>6</vt:lpstr>
      <vt:lpstr>7</vt:lpstr>
      <vt:lpstr>8</vt:lpstr>
      <vt:lpstr>9</vt:lpstr>
      <vt:lpstr>10</vt:lpstr>
      <vt:lpstr>11</vt:lpstr>
      <vt:lpstr>12</vt:lpstr>
      <vt:lpstr>13</vt:lpstr>
      <vt:lpstr>14.</vt:lpstr>
      <vt:lpstr>15</vt:lpstr>
      <vt:lpstr>16</vt:lpstr>
      <vt:lpstr>19</vt:lpstr>
      <vt:lpstr>20</vt:lpstr>
      <vt:lpstr>21</vt:lpstr>
      <vt:lpstr>22</vt:lpstr>
      <vt:lpstr>23</vt:lpstr>
      <vt:lpstr>24</vt:lpstr>
      <vt:lpstr>26.A</vt:lpstr>
      <vt:lpstr>26.B</vt:lpstr>
      <vt:lpstr>27</vt:lpstr>
      <vt:lpstr>28</vt:lpstr>
      <vt:lpstr>Sheet1</vt:lpstr>
      <vt:lpstr>'10'!Print_Area</vt:lpstr>
      <vt:lpstr>'11'!Print_Area</vt:lpstr>
      <vt:lpstr>'13'!Print_Area</vt:lpstr>
      <vt:lpstr>'14.'!Print_Area</vt:lpstr>
      <vt:lpstr>'15'!Print_Area</vt:lpstr>
      <vt:lpstr>'16'!Print_Area</vt:lpstr>
      <vt:lpstr>'19'!Print_Area</vt:lpstr>
      <vt:lpstr>'1a'!Print_Area</vt:lpstr>
      <vt:lpstr>'21'!Print_Area</vt:lpstr>
      <vt:lpstr>'24'!Print_Area</vt:lpstr>
      <vt:lpstr>'27'!Print_Area</vt:lpstr>
      <vt:lpstr>'28'!Print_Area</vt:lpstr>
      <vt:lpstr>'5.'!Print_Area</vt:lpstr>
      <vt:lpstr>'6'!Print_Area</vt:lpstr>
      <vt:lpstr>'8'!Print_Area</vt:lpstr>
      <vt:lpstr>'9'!Print_Area</vt:lpstr>
      <vt:lpstr>LO!Print_Area</vt:lpstr>
      <vt:lpstr>LPE!Print_Area</vt:lpstr>
      <vt:lpstr>LRA!Print_Area</vt:lpstr>
      <vt:lpstr>NERACA!Print_Area</vt:lpstr>
      <vt:lpstr>'21'!Print_Titles</vt:lpstr>
      <vt:lpstr>'28'!Print_Titles</vt:lpstr>
      <vt:lpstr>'5.'!Print_Titles</vt:lpstr>
      <vt:lpstr>'6'!Print_Titles</vt:lpstr>
      <vt:lpstr>NERACA!Print_Titles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busra</dc:creator>
  <cp:lastModifiedBy>Asus ID</cp:lastModifiedBy>
  <cp:lastPrinted>2023-03-06T03:15:05Z</cp:lastPrinted>
  <dcterms:created xsi:type="dcterms:W3CDTF">2014-11-20T04:15:04Z</dcterms:created>
  <dcterms:modified xsi:type="dcterms:W3CDTF">2023-03-12T06:47:11Z</dcterms:modified>
</cp:coreProperties>
</file>