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lham\xSubag program BKD prov sumbar\LPPD BKD\LPPD 2022 BKD\"/>
    </mc:Choice>
  </mc:AlternateContent>
  <xr:revisionPtr revIDLastSave="0" documentId="13_ncr:1_{265A60F6-AA4B-4C52-8352-FFE180F5AA6B}" xr6:coauthVersionLast="47" xr6:coauthVersionMax="47" xr10:uidLastSave="{00000000-0000-0000-0000-000000000000}"/>
  <bookViews>
    <workbookView xWindow="-120" yWindow="-120" windowWidth="29040" windowHeight="15720" xr2:uid="{D7953C84-7ED5-408D-B2CB-466D73011C97}"/>
  </bookViews>
  <sheets>
    <sheet name="Outcome 23.03.11" sheetId="1" r:id="rId1"/>
  </sheets>
  <definedNames>
    <definedName name="_xlnm.Print_Area" localSheetId="0">'Outcome 23.03.11'!$B$1:$M$24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K12" i="1" s="1"/>
  <c r="I10" i="1"/>
  <c r="K9" i="1" s="1"/>
  <c r="O27" i="1"/>
  <c r="P17" i="1"/>
  <c r="P16" i="1"/>
  <c r="P18" i="1" s="1"/>
  <c r="O9" i="1" s="1"/>
  <c r="Q9" i="1"/>
  <c r="R7" i="1"/>
  <c r="O7" i="1"/>
  <c r="K7" i="1"/>
  <c r="O6" i="1"/>
  <c r="O3" i="1"/>
</calcChain>
</file>

<file path=xl/sharedStrings.xml><?xml version="1.0" encoding="utf-8"?>
<sst xmlns="http://schemas.openxmlformats.org/spreadsheetml/2006/main" count="44" uniqueCount="37">
  <si>
    <t>ASPEK TINGKAT CAPAIAN KINERJA PENYELENGGARAAN URUSAN WAJIB DAN URUSAN PILIHAN</t>
  </si>
  <si>
    <t>Indikator Kinerja Kunci Outcome</t>
  </si>
  <si>
    <t>Fungsi Penunjang Urusan Pemerintahan</t>
  </si>
  <si>
    <t>No</t>
  </si>
  <si>
    <t>Urusan Pemerintahan</t>
  </si>
  <si>
    <t>Indikator Kinerja Kunci (IKK) Outcome</t>
  </si>
  <si>
    <t>Rumus Penghitungan</t>
  </si>
  <si>
    <t>Capain Kinerja</t>
  </si>
  <si>
    <t>Sumber Data</t>
  </si>
  <si>
    <t>Ket</t>
  </si>
  <si>
    <t>Kepegawaian</t>
  </si>
  <si>
    <t>104</t>
  </si>
  <si>
    <t>Rasio PNS berpendidikan Perguruan Tinggi dibanding Pendidikan Menengah/Dasar (PNS tidak termasuk guru dan tenaga kesehatan)</t>
  </si>
  <si>
    <t>Jumlah PNS yang berpendidikan PT ke atas</t>
  </si>
  <si>
    <t>x 100 %</t>
  </si>
  <si>
    <t>BKD</t>
  </si>
  <si>
    <t>Jumlah PNS yang berpendidikan menengah/dasar</t>
  </si>
  <si>
    <t>105</t>
  </si>
  <si>
    <t>Persentase Pegawai Fungsional
terhadap Seluruh Jumlah Pegawai
Pemerintah daerah (PNS tidak termasuk guru dan tenaga kesehatan)</t>
  </si>
  <si>
    <t>Jumlah pegawai PNS fungsional (diluar guru dan tenaga kesehatan)</t>
  </si>
  <si>
    <t>Seluruh jumlah pegawai pemerintah (PNS tidak termasuk guru dan tenaga kesehatan)</t>
  </si>
  <si>
    <t>106</t>
  </si>
  <si>
    <t>Persentase Jabatan Fungsional
bersertifikat Kompetensi (PNS tidak termasuk guru dan tenaga kesehatan)</t>
  </si>
  <si>
    <t>Jumlah pegawai Fungsional yang memiliki sertifikat kompetensi</t>
  </si>
  <si>
    <t>Seluruh jumlah pegawai Fungsional (PNS tidak termasuk guru dan tenaga kesehatan)</t>
  </si>
  <si>
    <t>jml fungsional non guru dan kesehatan</t>
  </si>
  <si>
    <t>jml fungsional guru dan kesehatan</t>
  </si>
  <si>
    <t>jml pns non fungsional</t>
  </si>
  <si>
    <t>Kepala Badan Kepegawaian Daerah</t>
  </si>
  <si>
    <t>jml</t>
  </si>
  <si>
    <t>Provinsi Sumatera Barat,</t>
  </si>
  <si>
    <t>AHMAD ZAKRI, S.Sos, M,Si</t>
  </si>
  <si>
    <t>Pembina Utama Muda</t>
  </si>
  <si>
    <t>NIP. 19730524 199303 1 003</t>
  </si>
  <si>
    <t>LPPD PROVINSI SUMATERA BARAT TAHUN 2022</t>
  </si>
  <si>
    <t>=</t>
  </si>
  <si>
    <t>Padang, 19 Januari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</si>
</sst>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/>
    <xf numFmtId="1" fontId="4" fillId="0" borderId="4" xfId="0" applyNumberFormat="1" applyFont="1" applyBorder="1" applyAlignment="1">
      <alignment horizontal="center" wrapText="1"/>
    </xf>
    <xf numFmtId="1" fontId="0" fillId="0" borderId="0" xfId="0" applyNumberFormat="1"/>
    <xf numFmtId="0" fontId="0" fillId="0" borderId="9" xfId="0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10" fontId="0" fillId="0" borderId="9" xfId="1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/>
    </xf>
    <xf numFmtId="0" fontId="3" fillId="0" borderId="1" xfId="0" applyFont="1" applyBorder="1"/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" xfId="0" applyBorder="1" applyAlignment="1">
      <alignment horizontal="center" vertical="top"/>
    </xf>
    <xf numFmtId="0" fontId="0" fillId="0" borderId="13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quotePrefix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6" xfId="0" quotePrefix="1" applyBorder="1" applyAlignment="1">
      <alignment horizontal="center" vertical="top"/>
    </xf>
    <xf numFmtId="0" fontId="0" fillId="0" borderId="8" xfId="0" quotePrefix="1" applyBorder="1" applyAlignment="1">
      <alignment horizontal="center" vertical="top"/>
    </xf>
    <xf numFmtId="0" fontId="0" fillId="0" borderId="9" xfId="0" quotePrefix="1" applyBorder="1" applyAlignment="1">
      <alignment horizontal="center" vertical="top"/>
    </xf>
    <xf numFmtId="0" fontId="4" fillId="0" borderId="13" xfId="0" quotePrefix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10" fontId="0" fillId="0" borderId="6" xfId="1" applyNumberFormat="1" applyFont="1" applyBorder="1" applyAlignment="1">
      <alignment horizontal="center" vertical="center"/>
    </xf>
    <xf numFmtId="10" fontId="0" fillId="0" borderId="8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left" vertical="top"/>
    </xf>
    <xf numFmtId="0" fontId="0" fillId="0" borderId="10" xfId="0" applyBorder="1" applyAlignment="1">
      <alignment horizontal="center" vertical="center" wrapText="1"/>
    </xf>
    <xf numFmtId="10" fontId="0" fillId="0" borderId="9" xfId="1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190498</xdr:colOff>
      <xdr:row>14</xdr:row>
      <xdr:rowOff>185484</xdr:rowOff>
    </xdr:from>
    <xdr:to>
      <xdr:col>12</xdr:col>
      <xdr:colOff>72843</xdr:colOff>
      <xdr:row>24</xdr:row>
      <xdr:rowOff>25063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id="{49CDE2EA-C891-E066-E790-36E1DE408D8A}"/>
            </a:ext>
          </a:extLst>
        </xdr:cNvPr>
        <xdr:cNvGrpSpPr/>
      </xdr:nvGrpSpPr>
      <xdr:grpSpPr>
        <a:xfrm>
          <a:off x="8202704" y="4443719"/>
          <a:ext cx="2795874" cy="1744579"/>
          <a:chOff x="8202704" y="4443719"/>
          <a:chExt cx="2795874" cy="1744579"/>
        </a:xfrm>
      </xdr:grpSpPr>
      <xdr:grpSp>
        <xdr:nvGrpSpPr>
          <xdr:cNvPr id="11" name="Group 10">
            <a:extLst>
              <a:ext uri="{FF2B5EF4-FFF2-40B4-BE49-F238E27FC236}">
                <a16:creationId xmlns:a16="http://schemas.microsoft.com/office/drawing/2014/main" id="{708C8330-BB07-914D-572F-9A57086F5B19}"/>
              </a:ext>
            </a:extLst>
          </xdr:cNvPr>
          <xdr:cNvGrpSpPr/>
        </xdr:nvGrpSpPr>
        <xdr:grpSpPr>
          <a:xfrm>
            <a:off x="8202704" y="4471737"/>
            <a:ext cx="1780292" cy="1504315"/>
            <a:chOff x="8202704" y="4471737"/>
            <a:chExt cx="1780292" cy="1504315"/>
          </a:xfrm>
        </xdr:grpSpPr>
        <xdr:pic>
          <xdr:nvPicPr>
            <xdr:cNvPr id="7" name="Picture 6">
              <a:extLst>
                <a:ext uri="{FF2B5EF4-FFF2-40B4-BE49-F238E27FC236}">
                  <a16:creationId xmlns:a16="http://schemas.microsoft.com/office/drawing/2014/main" id="{F78EFBAC-854D-686B-B48F-0E5F5E55E12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BEBA8EAE-BF5A-486C-A8C5-ECC9F3942E4B}">
                  <a14:imgProps xmlns:a14="http://schemas.microsoft.com/office/drawing/2010/main">
                    <a14:imgLayer r:embed="rId2">
                      <a14:imgEffect>
                        <a14:saturation sat="104000"/>
                      </a14:imgEffect>
                    </a14:imgLayer>
                  </a14:imgProps>
                </a:ex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8202704" y="4471737"/>
              <a:ext cx="1331897" cy="1504315"/>
            </a:xfrm>
            <a:prstGeom prst="rect">
              <a:avLst/>
            </a:prstGeom>
            <a:effectLst>
              <a:glow rad="127000">
                <a:schemeClr val="accent1">
                  <a:alpha val="0"/>
                </a:schemeClr>
              </a:glow>
            </a:effectLst>
          </xdr:spPr>
        </xdr:pic>
        <xdr:pic>
          <xdr:nvPicPr>
            <xdr:cNvPr id="2" name="Picture 1">
              <a:extLst>
                <a:ext uri="{FF2B5EF4-FFF2-40B4-BE49-F238E27FC236}">
                  <a16:creationId xmlns:a16="http://schemas.microsoft.com/office/drawing/2014/main" id="{CC1D88AC-16A6-4DDB-9CD1-A634975018C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087971" y="5214415"/>
              <a:ext cx="895025" cy="276757"/>
            </a:xfrm>
            <a:prstGeom prst="rect">
              <a:avLst/>
            </a:prstGeom>
          </xdr:spPr>
        </xdr:pic>
      </xdr:grpSp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34D5950B-F823-F7BF-0052-BF0CC8194B71}"/>
              </a:ext>
            </a:extLst>
          </xdr:cNvPr>
          <xdr:cNvSpPr txBox="1"/>
        </xdr:nvSpPr>
        <xdr:spPr>
          <a:xfrm>
            <a:off x="8601404" y="4443719"/>
            <a:ext cx="2397174" cy="174457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ID" sz="1100"/>
              <a:t>Padang, 19 Januari 2022</a:t>
            </a:r>
          </a:p>
          <a:p>
            <a:pPr algn="ctr"/>
            <a:r>
              <a:rPr lang="en-ID" sz="1100" b="1"/>
              <a:t>Kepala Badan Kepegawaian Daerah</a:t>
            </a:r>
          </a:p>
          <a:p>
            <a:pPr algn="ctr"/>
            <a:r>
              <a:rPr lang="en-ID" sz="1100" b="1"/>
              <a:t>Provinsi Sumatera Barat,</a:t>
            </a:r>
          </a:p>
          <a:p>
            <a:pPr algn="ctr"/>
            <a:endParaRPr lang="en-ID" sz="1050" b="1"/>
          </a:p>
          <a:p>
            <a:pPr algn="ctr"/>
            <a:endParaRPr lang="en-ID" sz="1800" b="1"/>
          </a:p>
          <a:p>
            <a:pPr algn="ctr"/>
            <a:endParaRPr lang="en-ID" sz="1100" b="1"/>
          </a:p>
          <a:p>
            <a:pPr algn="ctr"/>
            <a:r>
              <a:rPr lang="en-ID" sz="1100" b="1"/>
              <a:t>AHMAD ZAKRI, S.Sos, M,Si</a:t>
            </a:r>
          </a:p>
          <a:p>
            <a:pPr algn="ctr"/>
            <a:r>
              <a:rPr lang="en-ID" sz="1100" b="0"/>
              <a:t>Pembina Utama Muda</a:t>
            </a:r>
          </a:p>
          <a:p>
            <a:pPr algn="ctr"/>
            <a:r>
              <a:rPr lang="en-ID" sz="1100" b="0"/>
              <a:t>NIP. 19730524 199303 1 003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F4A04-966D-4493-9DF3-0D0767F7CC66}">
  <dimension ref="B1:R27"/>
  <sheetViews>
    <sheetView tabSelected="1" view="pageBreakPreview" zoomScale="85" zoomScaleNormal="100" zoomScaleSheetLayoutView="85" workbookViewId="0">
      <selection activeCell="K12" sqref="K12:K13"/>
    </sheetView>
  </sheetViews>
  <sheetFormatPr defaultRowHeight="15" x14ac:dyDescent="0.25"/>
  <cols>
    <col min="2" max="2" width="3.85546875" customWidth="1"/>
    <col min="3" max="3" width="16" customWidth="1"/>
    <col min="4" max="4" width="5.28515625" customWidth="1"/>
    <col min="5" max="5" width="47.5703125" customWidth="1"/>
    <col min="6" max="6" width="1.5703125" customWidth="1"/>
    <col min="7" max="7" width="34.140625" customWidth="1"/>
    <col min="8" max="8" width="2.85546875" customWidth="1"/>
    <col min="9" max="9" width="10.140625" customWidth="1"/>
    <col min="10" max="10" width="9.140625" customWidth="1"/>
    <col min="11" max="11" width="11.28515625" customWidth="1"/>
    <col min="12" max="12" width="13.28515625" customWidth="1"/>
    <col min="13" max="13" width="18.5703125" customWidth="1"/>
    <col min="15" max="15" width="37.28515625" customWidth="1"/>
    <col min="16" max="16" width="14.28515625" customWidth="1"/>
  </cols>
  <sheetData>
    <row r="1" spans="2:18" ht="15.75" x14ac:dyDescent="0.25">
      <c r="B1" s="59" t="s">
        <v>0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2:18" ht="15.75" x14ac:dyDescent="0.25">
      <c r="B2" s="59" t="s">
        <v>34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2:18" ht="15.7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O3">
        <f>778*30%</f>
        <v>233.39999999999998</v>
      </c>
    </row>
    <row r="4" spans="2:18" ht="15.75" x14ac:dyDescent="0.25">
      <c r="B4" s="1" t="s">
        <v>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O4">
        <v>45</v>
      </c>
    </row>
    <row r="5" spans="2:18" ht="15.75" x14ac:dyDescent="0.25">
      <c r="B5" s="60" t="s">
        <v>2</v>
      </c>
      <c r="C5" s="60"/>
      <c r="D5" s="60"/>
      <c r="E5" s="60"/>
      <c r="F5" s="21"/>
      <c r="G5" s="22"/>
      <c r="H5" s="22"/>
      <c r="I5" s="22"/>
      <c r="J5" s="22"/>
      <c r="K5" s="22"/>
      <c r="L5" s="22"/>
      <c r="M5" s="22"/>
    </row>
    <row r="6" spans="2:18" ht="39.75" customHeight="1" x14ac:dyDescent="0.25">
      <c r="B6" s="23" t="s">
        <v>3</v>
      </c>
      <c r="C6" s="24" t="s">
        <v>4</v>
      </c>
      <c r="D6" s="23" t="s">
        <v>3</v>
      </c>
      <c r="E6" s="23" t="s">
        <v>5</v>
      </c>
      <c r="F6" s="63" t="s">
        <v>6</v>
      </c>
      <c r="G6" s="64"/>
      <c r="H6" s="64"/>
      <c r="I6" s="64"/>
      <c r="J6" s="65"/>
      <c r="K6" s="23" t="s">
        <v>7</v>
      </c>
      <c r="L6" s="23" t="s">
        <v>8</v>
      </c>
      <c r="M6" s="23" t="s">
        <v>9</v>
      </c>
      <c r="O6">
        <f>2622+2198</f>
        <v>4820</v>
      </c>
    </row>
    <row r="7" spans="2:18" ht="30" customHeight="1" x14ac:dyDescent="0.25">
      <c r="B7" s="29">
        <v>3</v>
      </c>
      <c r="C7" s="30" t="s">
        <v>10</v>
      </c>
      <c r="D7" s="41" t="s">
        <v>11</v>
      </c>
      <c r="E7" s="38" t="s">
        <v>12</v>
      </c>
      <c r="F7" s="12"/>
      <c r="G7" s="9" t="s">
        <v>13</v>
      </c>
      <c r="H7" s="44" t="s">
        <v>35</v>
      </c>
      <c r="I7" s="2">
        <v>4176</v>
      </c>
      <c r="J7" s="27" t="s">
        <v>14</v>
      </c>
      <c r="K7" s="49">
        <f>(I7/I8)*100%</f>
        <v>2.61</v>
      </c>
      <c r="L7" s="51" t="s">
        <v>15</v>
      </c>
      <c r="M7" s="56"/>
      <c r="O7" s="3">
        <f>I7+I8+P15</f>
        <v>6441</v>
      </c>
      <c r="R7">
        <f>4414+1725</f>
        <v>6139</v>
      </c>
    </row>
    <row r="8" spans="2:18" ht="30" customHeight="1" x14ac:dyDescent="0.25">
      <c r="B8" s="29"/>
      <c r="C8" s="31"/>
      <c r="D8" s="57"/>
      <c r="E8" s="40"/>
      <c r="F8" s="13"/>
      <c r="G8" s="15" t="s">
        <v>16</v>
      </c>
      <c r="H8" s="66"/>
      <c r="I8" s="5">
        <v>1600</v>
      </c>
      <c r="J8" s="61"/>
      <c r="K8" s="62"/>
      <c r="L8" s="55"/>
      <c r="M8" s="57"/>
    </row>
    <row r="9" spans="2:18" ht="30" customHeight="1" x14ac:dyDescent="0.25">
      <c r="B9" s="29"/>
      <c r="C9" s="31"/>
      <c r="D9" s="41" t="s">
        <v>17</v>
      </c>
      <c r="E9" s="38" t="s">
        <v>18</v>
      </c>
      <c r="F9" s="46"/>
      <c r="G9" s="9" t="s">
        <v>19</v>
      </c>
      <c r="H9" s="44" t="s">
        <v>35</v>
      </c>
      <c r="I9" s="9">
        <v>1179</v>
      </c>
      <c r="J9" s="27" t="s">
        <v>14</v>
      </c>
      <c r="K9" s="49">
        <f>(I9/I10)*100%</f>
        <v>0.20412049861495846</v>
      </c>
      <c r="L9" s="51" t="s">
        <v>15</v>
      </c>
      <c r="M9" s="56"/>
      <c r="O9">
        <f>P18-P16</f>
        <v>6803</v>
      </c>
      <c r="Q9" s="3">
        <f>I7+I8</f>
        <v>5776</v>
      </c>
    </row>
    <row r="10" spans="2:18" ht="30" customHeight="1" x14ac:dyDescent="0.25">
      <c r="B10" s="29"/>
      <c r="C10" s="31"/>
      <c r="D10" s="42"/>
      <c r="E10" s="39"/>
      <c r="F10" s="47"/>
      <c r="G10" s="35" t="s">
        <v>20</v>
      </c>
      <c r="H10" s="45"/>
      <c r="I10" s="18">
        <f>I7+I8</f>
        <v>5776</v>
      </c>
      <c r="J10" s="28"/>
      <c r="K10" s="50"/>
      <c r="L10" s="52"/>
      <c r="M10" s="58"/>
    </row>
    <row r="11" spans="2:18" ht="18.75" customHeight="1" x14ac:dyDescent="0.25">
      <c r="B11" s="29"/>
      <c r="C11" s="31"/>
      <c r="D11" s="43"/>
      <c r="E11" s="40"/>
      <c r="F11" s="48"/>
      <c r="G11" s="37"/>
      <c r="H11" s="17"/>
      <c r="I11" s="10"/>
      <c r="J11" s="6"/>
      <c r="K11" s="7"/>
      <c r="L11" s="8"/>
      <c r="M11" s="4"/>
    </row>
    <row r="12" spans="2:18" ht="30" customHeight="1" x14ac:dyDescent="0.25">
      <c r="B12" s="29"/>
      <c r="C12" s="31"/>
      <c r="D12" s="33" t="s">
        <v>21</v>
      </c>
      <c r="E12" s="34" t="s">
        <v>22</v>
      </c>
      <c r="F12" s="35"/>
      <c r="G12" s="9" t="s">
        <v>23</v>
      </c>
      <c r="H12" s="44" t="s">
        <v>35</v>
      </c>
      <c r="I12" s="16">
        <v>494</v>
      </c>
      <c r="J12" s="25" t="s">
        <v>14</v>
      </c>
      <c r="K12" s="49">
        <f>(I12/I13)*100%</f>
        <v>0.41899915182357933</v>
      </c>
      <c r="L12" s="51" t="s">
        <v>15</v>
      </c>
      <c r="M12" s="53"/>
    </row>
    <row r="13" spans="2:18" ht="30" customHeight="1" x14ac:dyDescent="0.25">
      <c r="B13" s="29"/>
      <c r="C13" s="31"/>
      <c r="D13" s="33"/>
      <c r="E13" s="34"/>
      <c r="F13" s="36"/>
      <c r="G13" s="35" t="s">
        <v>24</v>
      </c>
      <c r="H13" s="45"/>
      <c r="I13" s="14">
        <f>I9</f>
        <v>1179</v>
      </c>
      <c r="J13" s="26"/>
      <c r="K13" s="50"/>
      <c r="L13" s="52"/>
      <c r="M13" s="54"/>
      <c r="O13" t="s">
        <v>25</v>
      </c>
    </row>
    <row r="14" spans="2:18" ht="17.25" customHeight="1" x14ac:dyDescent="0.25">
      <c r="B14" s="29"/>
      <c r="C14" s="32"/>
      <c r="D14" s="33"/>
      <c r="E14" s="34"/>
      <c r="F14" s="37"/>
      <c r="G14" s="37"/>
      <c r="H14" s="17"/>
      <c r="I14" s="5"/>
      <c r="J14" s="20"/>
      <c r="K14" s="7"/>
      <c r="L14" s="8"/>
      <c r="M14" s="19"/>
    </row>
    <row r="15" spans="2:18" x14ac:dyDescent="0.25">
      <c r="O15" t="s">
        <v>26</v>
      </c>
      <c r="P15">
        <v>665</v>
      </c>
    </row>
    <row r="16" spans="2:18" x14ac:dyDescent="0.25">
      <c r="K16" s="67" t="s">
        <v>36</v>
      </c>
      <c r="O16" t="s">
        <v>27</v>
      </c>
      <c r="P16">
        <f>12726-P15</f>
        <v>12061</v>
      </c>
    </row>
    <row r="17" spans="7:16" x14ac:dyDescent="0.25">
      <c r="K17" s="68" t="s">
        <v>28</v>
      </c>
      <c r="L17" s="11"/>
      <c r="O17" t="s">
        <v>29</v>
      </c>
      <c r="P17">
        <f>18864-12061-665</f>
        <v>6138</v>
      </c>
    </row>
    <row r="18" spans="7:16" x14ac:dyDescent="0.25">
      <c r="K18" s="68" t="s">
        <v>30</v>
      </c>
      <c r="L18" s="11"/>
      <c r="P18">
        <f>SUM(P15:P17)</f>
        <v>18864</v>
      </c>
    </row>
    <row r="19" spans="7:16" x14ac:dyDescent="0.25">
      <c r="K19" s="69"/>
    </row>
    <row r="20" spans="7:16" x14ac:dyDescent="0.25">
      <c r="K20" s="69"/>
    </row>
    <row r="21" spans="7:16" x14ac:dyDescent="0.25">
      <c r="G21" s="3"/>
      <c r="H21" s="3"/>
      <c r="K21" s="69"/>
    </row>
    <row r="22" spans="7:16" x14ac:dyDescent="0.25">
      <c r="K22" s="68" t="s">
        <v>31</v>
      </c>
      <c r="O22">
        <v>18331</v>
      </c>
    </row>
    <row r="23" spans="7:16" x14ac:dyDescent="0.25">
      <c r="K23" s="67" t="s">
        <v>32</v>
      </c>
    </row>
    <row r="24" spans="7:16" x14ac:dyDescent="0.25">
      <c r="K24" s="67" t="s">
        <v>33</v>
      </c>
      <c r="O24">
        <v>11652</v>
      </c>
    </row>
    <row r="27" spans="7:16" x14ac:dyDescent="0.25">
      <c r="O27">
        <f>O22-O24</f>
        <v>6679</v>
      </c>
    </row>
  </sheetData>
  <mergeCells count="31">
    <mergeCell ref="B1:M1"/>
    <mergeCell ref="B2:M2"/>
    <mergeCell ref="B5:E5"/>
    <mergeCell ref="D7:D8"/>
    <mergeCell ref="E7:E8"/>
    <mergeCell ref="J7:J8"/>
    <mergeCell ref="K7:K8"/>
    <mergeCell ref="F6:J6"/>
    <mergeCell ref="H7:H8"/>
    <mergeCell ref="K12:K13"/>
    <mergeCell ref="L12:L13"/>
    <mergeCell ref="M12:M13"/>
    <mergeCell ref="L7:L8"/>
    <mergeCell ref="M7:M8"/>
    <mergeCell ref="K9:K10"/>
    <mergeCell ref="L9:L10"/>
    <mergeCell ref="M9:M10"/>
    <mergeCell ref="J12:J13"/>
    <mergeCell ref="J9:J10"/>
    <mergeCell ref="B7:B14"/>
    <mergeCell ref="C7:C14"/>
    <mergeCell ref="D12:D14"/>
    <mergeCell ref="E12:E14"/>
    <mergeCell ref="F12:F14"/>
    <mergeCell ref="E9:E11"/>
    <mergeCell ref="D9:D11"/>
    <mergeCell ref="H9:H10"/>
    <mergeCell ref="H12:H13"/>
    <mergeCell ref="G10:G11"/>
    <mergeCell ref="F9:F11"/>
    <mergeCell ref="G13:G14"/>
  </mergeCells>
  <pageMargins left="0.55000000000000004" right="0.25" top="0.83" bottom="0.75" header="0.2" footer="0.3"/>
  <pageSetup paperSize="14"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Outcome 23.03.11</vt:lpstr>
      <vt:lpstr>'Outcome 23.03.11'!Print_Area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2023-01-24T07:42:51Z</cp:lastPrinted>
  <dcterms:created xsi:type="dcterms:W3CDTF">2023-01-12T03:34:22Z</dcterms:created>
  <dcterms:modified xsi:type="dcterms:W3CDTF">2023-01-24T08:39:34Z</dcterms:modified>
</cp:coreProperties>
</file>